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Communication\Publications\Quarterly Bulletins\Published Versions\2024\202406\"/>
    </mc:Choice>
  </mc:AlternateContent>
  <bookViews>
    <workbookView xWindow="5460" yWindow="410" windowWidth="2740" windowHeight="7250" tabRatio="344"/>
  </bookViews>
  <sheets>
    <sheet name="G_GDP" sheetId="1" r:id="rId1"/>
    <sheet name="G_INT (1)" sheetId="2" state="hidden" r:id="rId2"/>
    <sheet name="G_INT (2)" sheetId="3" state="hidden" r:id="rId3"/>
    <sheet name="G_INT" sheetId="4" state="hidden" r:id="rId4"/>
  </sheets>
  <definedNames>
    <definedName name="_Regression_Int" localSheetId="3" hidden="1">1</definedName>
    <definedName name="_Regression_Int" localSheetId="1" hidden="1">1</definedName>
    <definedName name="_Regression_Int" localSheetId="2" hidden="1">1</definedName>
    <definedName name="_xlnm.Print_Area" localSheetId="0">G_GDP!$A$1:$M$158</definedName>
    <definedName name="_xlnm.Print_Area" localSheetId="3">G_INT!$A$1:$K$104</definedName>
    <definedName name="_xlnm.Print_Area" localSheetId="1">'G_INT (1)'!$A$1:$K$79</definedName>
    <definedName name="_xlnm.Print_Area" localSheetId="2">'G_INT (2)'!$A$1:$K$83</definedName>
    <definedName name="Print_Area_MI" localSheetId="3">G_INT!$A$2:$K$105</definedName>
    <definedName name="Print_Area_MI" localSheetId="1">'G_INT (1)'!$A$2:$K$84</definedName>
    <definedName name="Print_Area_MI" localSheetId="2">'G_INT (2)'!$A$2:$K$84</definedName>
    <definedName name="Print_Area_MI">G_GDP!$A$1:$I$158</definedName>
  </definedNames>
  <calcPr calcId="162913"/>
</workbook>
</file>

<file path=xl/calcChain.xml><?xml version="1.0" encoding="utf-8"?>
<calcChain xmlns="http://schemas.openxmlformats.org/spreadsheetml/2006/main">
  <c r="M64" i="4" l="1"/>
  <c r="N64" i="4"/>
  <c r="O64" i="4"/>
  <c r="P64" i="4"/>
  <c r="D116" i="4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K16" i="3"/>
  <c r="H17" i="3"/>
  <c r="I17" i="3"/>
  <c r="J17" i="3"/>
  <c r="K17" i="3"/>
  <c r="H18" i="3"/>
  <c r="I18" i="3"/>
  <c r="J18" i="3"/>
  <c r="K18" i="3"/>
  <c r="H46" i="3"/>
  <c r="H12" i="3" s="1"/>
  <c r="H47" i="3"/>
  <c r="H48" i="3"/>
  <c r="H50" i="3"/>
  <c r="H56" i="3"/>
  <c r="H14" i="3" s="1"/>
  <c r="H57" i="3"/>
  <c r="H58" i="3"/>
  <c r="M59" i="3"/>
  <c r="N59" i="3"/>
  <c r="O59" i="3"/>
  <c r="P59" i="3"/>
  <c r="H60" i="3"/>
  <c r="H61" i="3"/>
  <c r="H62" i="3"/>
  <c r="I62" i="3"/>
  <c r="H63" i="3"/>
  <c r="I63" i="3"/>
  <c r="J63" i="3"/>
  <c r="J16" i="3" s="1"/>
  <c r="H65" i="3"/>
  <c r="E67" i="3"/>
  <c r="E68" i="3"/>
  <c r="E70" i="3"/>
  <c r="D77" i="3"/>
  <c r="F77" i="3"/>
  <c r="H78" i="3"/>
  <c r="D95" i="3"/>
  <c r="C8" i="2"/>
  <c r="D8" i="2"/>
  <c r="E8" i="2"/>
  <c r="F8" i="2"/>
  <c r="H8" i="2"/>
  <c r="I8" i="2"/>
  <c r="J8" i="2"/>
  <c r="K8" i="2"/>
  <c r="C9" i="2"/>
  <c r="D9" i="2"/>
  <c r="E9" i="2"/>
  <c r="F9" i="2"/>
  <c r="H9" i="2"/>
  <c r="I9" i="2"/>
  <c r="J9" i="2"/>
  <c r="K9" i="2"/>
  <c r="C10" i="2"/>
  <c r="D10" i="2"/>
  <c r="E10" i="2"/>
  <c r="F10" i="2"/>
  <c r="H10" i="2"/>
  <c r="I10" i="2"/>
  <c r="J10" i="2"/>
  <c r="K10" i="2"/>
  <c r="C11" i="2"/>
  <c r="D11" i="2"/>
  <c r="E11" i="2"/>
  <c r="F11" i="2"/>
  <c r="H11" i="2"/>
  <c r="I11" i="2"/>
  <c r="J11" i="2"/>
  <c r="K11" i="2"/>
  <c r="D12" i="2"/>
  <c r="E12" i="2"/>
  <c r="F12" i="2"/>
  <c r="I12" i="2"/>
  <c r="J12" i="2"/>
  <c r="K12" i="2"/>
  <c r="D13" i="2"/>
  <c r="E13" i="2"/>
  <c r="F13" i="2"/>
  <c r="I13" i="2"/>
  <c r="J13" i="2"/>
  <c r="K13" i="2"/>
  <c r="D14" i="2"/>
  <c r="E14" i="2"/>
  <c r="F14" i="2"/>
  <c r="I14" i="2"/>
  <c r="J14" i="2"/>
  <c r="K14" i="2"/>
  <c r="D15" i="2"/>
  <c r="E15" i="2"/>
  <c r="F15" i="2"/>
  <c r="I15" i="2"/>
  <c r="J15" i="2"/>
  <c r="K15" i="2"/>
  <c r="D16" i="2"/>
  <c r="E16" i="2"/>
  <c r="F16" i="2"/>
  <c r="K16" i="2"/>
  <c r="C17" i="2"/>
  <c r="D17" i="2"/>
  <c r="E17" i="2"/>
  <c r="F17" i="2"/>
  <c r="H17" i="2"/>
  <c r="I17" i="2"/>
  <c r="J17" i="2"/>
  <c r="K17" i="2"/>
  <c r="C18" i="2"/>
  <c r="D18" i="2"/>
  <c r="E18" i="2"/>
  <c r="F18" i="2"/>
  <c r="H18" i="2"/>
  <c r="I18" i="2"/>
  <c r="J18" i="2"/>
  <c r="K18" i="2"/>
  <c r="C46" i="2"/>
  <c r="C12" i="2" s="1"/>
  <c r="H46" i="2"/>
  <c r="H12" i="2" s="1"/>
  <c r="H47" i="2"/>
  <c r="H48" i="2"/>
  <c r="C50" i="2"/>
  <c r="C13" i="2" s="1"/>
  <c r="H50" i="2"/>
  <c r="C56" i="2"/>
  <c r="C14" i="2" s="1"/>
  <c r="H56" i="2"/>
  <c r="H14" i="2" s="1"/>
  <c r="C57" i="2"/>
  <c r="H57" i="2"/>
  <c r="C58" i="2"/>
  <c r="H58" i="2"/>
  <c r="M59" i="2"/>
  <c r="N59" i="2"/>
  <c r="O59" i="2"/>
  <c r="P59" i="2"/>
  <c r="C60" i="2"/>
  <c r="H60" i="2"/>
  <c r="H61" i="2"/>
  <c r="C62" i="2"/>
  <c r="H62" i="2"/>
  <c r="I62" i="2"/>
  <c r="C63" i="2"/>
  <c r="H63" i="2"/>
  <c r="I63" i="2"/>
  <c r="J63" i="2"/>
  <c r="J16" i="2" s="1"/>
  <c r="C65" i="2"/>
  <c r="H65" i="2"/>
  <c r="H78" i="2"/>
  <c r="D95" i="2"/>
  <c r="I16" i="3" l="1"/>
  <c r="H16" i="3"/>
  <c r="H13" i="3"/>
  <c r="H13" i="2"/>
  <c r="I16" i="2"/>
  <c r="H15" i="2"/>
  <c r="H16" i="2"/>
  <c r="C15" i="2"/>
  <c r="C16" i="2"/>
  <c r="H15" i="3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C4" authorId="0" shapeId="0">
      <text>
        <r>
          <rPr>
            <sz val="8"/>
            <color indexed="81"/>
            <rFont val="Tahoma"/>
            <family val="2"/>
          </rPr>
          <t>IFS - (INTEREST RATES)
AUST - AVERAGE RATE ON MONEY MARKET 
JAPAN - CALL MONEY RATE
NZ - NEW ISSUE RATE 3-MO T BILLS
USA - FEDERAL FUNDS RATE</t>
        </r>
      </text>
    </comment>
    <comment ref="H4" authorId="0" shapeId="0">
      <text>
        <r>
          <rPr>
            <sz val="8"/>
            <color indexed="81"/>
            <rFont val="Tahoma"/>
            <family val="2"/>
          </rPr>
          <t xml:space="preserve">IFS - (INTEREST RATES)
AUSTRALIA - TREASURY BONDS - 10YRS
JAPAN - GBY
NZ - GBY
USA - GBY 10YRS
</t>
        </r>
      </text>
    </comment>
    <comment ref="C77" authorId="0" shapeId="0">
      <text>
        <r>
          <rPr>
            <sz val="8"/>
            <color indexed="81"/>
            <rFont val="Tahoma"/>
            <family val="2"/>
          </rPr>
          <t>RBA Bulletin Jan 1997 Table F.1 interest rate - Money Market.  Weighted average rate no longer published. Use Cash market  rate.</t>
        </r>
      </text>
    </comment>
    <comment ref="A81" authorId="0" shapeId="0">
      <text>
        <r>
          <rPr>
            <sz val="8"/>
            <color indexed="81"/>
            <rFont val="Tahoma"/>
            <family val="2"/>
          </rPr>
          <t>1/
IFS - (INTEREST RATES)
AUST - AVERAGE RATE ON MONEY MARKET 
JAPAN - CALL MONEY RATE
NZ - NEW ISSUE RATE 3-MO T BILLS
USA - FEDERAL FUNDS RATE</t>
        </r>
      </text>
    </comment>
    <comment ref="A82" authorId="0" shapeId="0">
      <text>
        <r>
          <rPr>
            <sz val="8"/>
            <color indexed="81"/>
            <rFont val="Tahoma"/>
            <family val="2"/>
          </rPr>
          <t xml:space="preserve">2/
IFS - (INTEREST RATES)
AUSTRALIA - TREASURY BONDS - 15YRS
JAPAN - GBY
NZ - GBY
USA - GBY 10YRS
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</authors>
  <commentList>
    <comment ref="C4" authorId="0" shapeId="0">
      <text>
        <r>
          <rPr>
            <sz val="8"/>
            <color indexed="81"/>
            <rFont val="Tahoma"/>
            <family val="2"/>
          </rPr>
          <t>F:\DB\int_rate\int_comp\lending rate 60P (IFS code) . Lending rates of private sector for short to medium term finance</t>
        </r>
      </text>
    </comment>
    <comment ref="H4" authorId="0" shapeId="0">
      <text>
        <r>
          <rPr>
            <sz val="8"/>
            <color indexed="81"/>
            <rFont val="Tahoma"/>
            <family val="2"/>
          </rPr>
          <t xml:space="preserve">IFS - code 61 Long-term (INTEREST RATES)
AUSTRALIA - TREASURY BONDS - 15YRS
JAPAN - GBY
NZ - GBY
USA - GBY 10YRS
</t>
        </r>
      </text>
    </comment>
    <comment ref="D5" authorId="0" shapeId="0">
      <text>
        <r>
          <rPr>
            <sz val="8"/>
            <color indexed="81"/>
            <rFont val="Tahoma"/>
            <family val="2"/>
          </rPr>
          <t xml:space="preserve">Source : IFS code 60P Japan (IFS disc or manual) </t>
        </r>
      </text>
    </comment>
    <comment ref="A81" authorId="0" shapeId="0">
      <text>
        <r>
          <rPr>
            <sz val="8"/>
            <color indexed="81"/>
            <rFont val="Tahoma"/>
            <family val="2"/>
          </rPr>
          <t>1/
IFS - (INTEREST RATES)
AUST - AVERAGE RATE ON MONEY MARKET 
JAPAN - CALL MONEY RATE
NZ - NEW ISSUE RATE 3-MO T BILLS
USA - FEDERAL FUNDS RATE</t>
        </r>
      </text>
    </comment>
    <comment ref="A82" authorId="0" shapeId="0">
      <text>
        <r>
          <rPr>
            <sz val="8"/>
            <color indexed="81"/>
            <rFont val="Tahoma"/>
            <family val="2"/>
          </rPr>
          <t xml:space="preserve">2/
IFS - (INTEREST RATES)
AUSTRALIA - TREASURY BONDS - 15YRS
JAPAN - GBY
NZ - GBY
USA - GBY 10YRS
</t>
        </r>
      </text>
    </comment>
  </commentList>
</comments>
</file>

<file path=xl/comments3.xml><?xml version="1.0" encoding="utf-8"?>
<comments xmlns="http://schemas.openxmlformats.org/spreadsheetml/2006/main">
  <authors>
    <author>A satisfied Microsoft Office user</author>
  </authors>
  <commentList>
    <comment ref="C5" authorId="0" shapeId="0">
      <text>
        <r>
          <rPr>
            <sz val="8"/>
            <color indexed="81"/>
            <rFont val="Tahoma"/>
            <family val="2"/>
          </rPr>
          <t xml:space="preserve">F:\DB\int_rate\int_comp\lending rate 60P (IFS code) . Lending rates of private sector for short to medium term finance
JAP- Priv. Bill Rate
AUST-13 wks
NZ-New Issue
US-Treasury Bill Rate
</t>
        </r>
      </text>
    </comment>
    <comment ref="H5" authorId="0" shapeId="0">
      <text>
        <r>
          <rPr>
            <sz val="8"/>
            <color indexed="81"/>
            <rFont val="Tahoma"/>
            <family val="2"/>
          </rPr>
          <t xml:space="preserve">IFS - code 61 Long-term (INTEREST RATES)
AUSTRALIA - TREASURY BONDS - 15YRS
JAPAN - GBY
NZ - New Issue 30-Month TB
USA - GBY 10YRS
</t>
        </r>
      </text>
    </comment>
    <comment ref="D6" authorId="0" shapeId="0">
      <text>
        <r>
          <rPr>
            <sz val="8"/>
            <color indexed="81"/>
            <rFont val="Tahoma"/>
            <family val="2"/>
          </rPr>
          <t xml:space="preserve">Source : IFS code 60P Japan (IFS disc or manual) </t>
        </r>
      </text>
    </comment>
  </commentList>
</comments>
</file>

<file path=xl/sharedStrings.xml><?xml version="1.0" encoding="utf-8"?>
<sst xmlns="http://schemas.openxmlformats.org/spreadsheetml/2006/main" count="901" uniqueCount="228">
  <si>
    <t>Table G1:  GROWTH OF REAL GDP</t>
  </si>
  <si>
    <t>(Percent change over previous year)  1/</t>
  </si>
  <si>
    <t>During</t>
  </si>
  <si>
    <t>New</t>
  </si>
  <si>
    <t>Solomon</t>
  </si>
  <si>
    <t>United</t>
  </si>
  <si>
    <t>period</t>
  </si>
  <si>
    <t>Tonga</t>
  </si>
  <si>
    <t>Australia</t>
  </si>
  <si>
    <t>Fiji</t>
  </si>
  <si>
    <t>Japan</t>
  </si>
  <si>
    <t>Zealand</t>
  </si>
  <si>
    <t>Islands</t>
  </si>
  <si>
    <t>States of</t>
  </si>
  <si>
    <t>Samoa</t>
  </si>
  <si>
    <t>ended:</t>
  </si>
  <si>
    <t>America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</si>
  <si>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</si>
  <si>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</si>
  <si>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</si>
  <si>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</si>
  <si>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</si>
  <si>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</si>
  <si>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</si>
  <si>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</si>
  <si>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</si>
  <si>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</si>
  <si>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...</t>
  </si>
  <si>
    <t>1995/96</t>
  </si>
  <si>
    <t>1985</t>
  </si>
  <si>
    <t>Q1</t>
  </si>
  <si>
    <t>Q2</t>
  </si>
  <si>
    <t>Q3</t>
  </si>
  <si>
    <t>Q4</t>
  </si>
  <si>
    <t>1986</t>
  </si>
  <si>
    <t>1987</t>
  </si>
  <si>
    <t>1988</t>
  </si>
  <si>
    <t>1989</t>
  </si>
  <si>
    <t>1990</t>
  </si>
  <si>
    <t>1991</t>
  </si>
  <si>
    <t>Source:</t>
  </si>
  <si>
    <t>See Notes to Statistical Tables</t>
  </si>
  <si>
    <t xml:space="preserve"> </t>
  </si>
  <si>
    <t>FILE: B91Q1S41</t>
  </si>
  <si>
    <t>S48</t>
  </si>
  <si>
    <t>Table G2:  OVERSEAS INTEREST RATES AND GOVERNMENT SECURITY YIELDS</t>
  </si>
  <si>
    <t>(Percent per annum)</t>
  </si>
  <si>
    <t>Average</t>
  </si>
  <si>
    <t>Interest rates   1/</t>
  </si>
  <si>
    <t>Government Security Yields   2/</t>
  </si>
  <si>
    <t>during</t>
  </si>
  <si>
    <t>New Zealand</t>
  </si>
  <si>
    <t>1992</t>
  </si>
  <si>
    <t>Central Bank Bulletins, International Financial Statistics (IMF).</t>
  </si>
  <si>
    <t>Japan:IFS - Money market rates, quarterly figures.</t>
  </si>
  <si>
    <t>1984</t>
  </si>
  <si>
    <t>SOURCES:</t>
  </si>
  <si>
    <t>Australia: IFS till March 1990, then RBA Statistical Bulletin, Tables F.1 (Auth. dealers) and F.2. (10 yrs.)</t>
  </si>
  <si>
    <t>Japan: IFS</t>
  </si>
  <si>
    <t>New Zealand: IFS until September 1990; RBNZ Bulletin has T/bill tenders (Table I3); Monetary Policy Committee has 10</t>
  </si>
  <si>
    <t>year bonds.</t>
  </si>
  <si>
    <t>S46</t>
  </si>
  <si>
    <t xml:space="preserve">  ...</t>
  </si>
  <si>
    <t>Table G2:  OVERSEAS INTEREST RATES</t>
  </si>
  <si>
    <t>Short Term Interest rates   1/</t>
  </si>
  <si>
    <t>Long Term Interest rates   2/</t>
  </si>
  <si>
    <t>1996/97</t>
  </si>
  <si>
    <t xml:space="preserve"> International Financial Statistics (IMF).</t>
  </si>
  <si>
    <t>…</t>
  </si>
  <si>
    <t>1997/98</t>
  </si>
  <si>
    <t>1998/99</t>
  </si>
  <si>
    <t>1999/00</t>
  </si>
  <si>
    <t>S45</t>
  </si>
  <si>
    <t>2000/01</t>
  </si>
  <si>
    <t>2001/02</t>
  </si>
  <si>
    <t>2002/03</t>
  </si>
  <si>
    <t>2003/04</t>
  </si>
  <si>
    <t>2004/05</t>
  </si>
  <si>
    <t>States</t>
  </si>
  <si>
    <t>2005/06</t>
  </si>
  <si>
    <t>2006/07</t>
  </si>
  <si>
    <t>2007/08</t>
  </si>
  <si>
    <t>2008/09</t>
  </si>
  <si>
    <t>2009/10</t>
  </si>
  <si>
    <t>2010/11</t>
  </si>
  <si>
    <t>2012/13</t>
  </si>
  <si>
    <t>2011/12</t>
  </si>
  <si>
    <t>2013/14</t>
  </si>
  <si>
    <t>2014/15</t>
  </si>
  <si>
    <r>
      <rPr>
        <b/>
        <sz val="8"/>
        <rFont val="Arial Narrow"/>
        <family val="2"/>
      </rPr>
      <t>Source</t>
    </r>
    <r>
      <rPr>
        <sz val="8"/>
        <rFont val="Arial Narrow"/>
        <family val="2"/>
      </rPr>
      <t>:</t>
    </r>
  </si>
  <si>
    <t>2015/16</t>
  </si>
  <si>
    <t>2016/17</t>
  </si>
  <si>
    <t>2017/18</t>
  </si>
  <si>
    <t>2018/19</t>
  </si>
  <si>
    <t>2019/20</t>
  </si>
  <si>
    <t>2020/21</t>
  </si>
  <si>
    <t xml:space="preserve">Tonga (Statistics Department and National Reserve Bank of Tonga), Fiji (Fiji Island Bureau of Statistics and Reserve Bank of Fiji),  </t>
  </si>
  <si>
    <t>Australia (Reserve Bank of Australia), New Zealand (Reserve Bank of New Zealand) and Japan (Cabinet Office).</t>
  </si>
  <si>
    <t>2021/22</t>
  </si>
  <si>
    <t xml:space="preserve">Solomon Islands (Central Bank of Solomon Island), Samoa (Samoa Bureau of Statistics and Central Bank Samoa), United States (Bureau of Economic Analysis), </t>
  </si>
  <si>
    <t>1/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</si>
  <si>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</si>
  <si>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</si>
  <si>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</si>
  <si>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</si>
  <si>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</si>
  <si>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</si>
  <si>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</si>
  <si>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</si>
  <si>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</si>
  <si>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</si>
  <si>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</si>
  <si>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</si>
  <si>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</si>
  <si>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</si>
  <si>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</si>
  <si>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</si>
  <si>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</si>
  <si>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</si>
  <si>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</si>
  <si>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</si>
  <si>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</si>
  <si>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</si>
  <si>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</si>
  <si>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</si>
  <si>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</si>
  <si>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</si>
  <si>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</si>
  <si>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</si>
  <si>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</si>
  <si>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</si>
  <si>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</si>
  <si>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</si>
  <si>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</si>
  <si>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</si>
  <si>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</si>
  <si>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</si>
  <si>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</si>
  <si>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</si>
  <si>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</si>
  <si>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</si>
  <si>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</si>
  <si>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</si>
  <si>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</si>
  <si>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</si>
  <si>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</si>
  <si>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</si>
  <si>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</si>
  <si>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</si>
  <si>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</si>
  <si>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</si>
  <si>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</si>
  <si>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</si>
  <si>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</si>
  <si>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</si>
  <si>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</si>
  <si>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</si>
  <si>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</si>
  <si>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</si>
  <si>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</si>
  <si>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</si>
  <si>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</si>
  <si>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</si>
  <si>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</si>
  <si>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</si>
  <si>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</si>
  <si>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</si>
  <si>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</si>
  <si>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</si>
  <si>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</si>
  <si>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</si>
  <si>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</si>
  <si>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</si>
  <si>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</si>
  <si>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</si>
  <si>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</si>
  <si>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</si>
  <si>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</si>
  <si>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</si>
  <si>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</si>
  <si>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</si>
  <si>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</si>
  <si>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</si>
  <si>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</si>
  <si>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2022/23</t>
  </si>
  <si>
    <t>2001Q1</t>
  </si>
  <si>
    <t>2001Q2</t>
  </si>
  <si>
    <t>2001Q3</t>
  </si>
  <si>
    <t>2001Q4</t>
  </si>
  <si>
    <t>2000Q1</t>
  </si>
  <si>
    <t>2000Q2</t>
  </si>
  <si>
    <t>2000Q3</t>
  </si>
  <si>
    <t>2000Q4</t>
  </si>
  <si>
    <t>1999Q1</t>
  </si>
  <si>
    <t>1999Q2</t>
  </si>
  <si>
    <t>1999Q3</t>
  </si>
  <si>
    <t>1999Q4</t>
  </si>
  <si>
    <t>1998Q1</t>
  </si>
  <si>
    <t>1998Q2</t>
  </si>
  <si>
    <t>1998Q3</t>
  </si>
  <si>
    <t>1998Q4</t>
  </si>
  <si>
    <t>1997Q1</t>
  </si>
  <si>
    <t>1997Q2</t>
  </si>
  <si>
    <t>1997Q3</t>
  </si>
  <si>
    <t>1997Q4</t>
  </si>
  <si>
    <t>1996Q1</t>
  </si>
  <si>
    <t>1996Q2</t>
  </si>
  <si>
    <t>1996Q3</t>
  </si>
  <si>
    <t>1996Q4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</si>
  <si>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</si>
  <si>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</si>
  <si>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</si>
  <si>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</si>
  <si>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</si>
  <si>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</si>
  <si>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</si>
  <si>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</si>
  <si>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2023Q4</t>
  </si>
  <si>
    <t>S36</t>
  </si>
  <si>
    <t>2024Q1</t>
  </si>
  <si>
    <t>2024Q2</t>
  </si>
  <si>
    <t>2023/24</t>
  </si>
  <si>
    <t>1.6(f)</t>
  </si>
  <si>
    <t>2.4(f)</t>
  </si>
  <si>
    <t>2.8(f)</t>
  </si>
  <si>
    <t>--</t>
  </si>
  <si>
    <t xml:space="preserve"> --</t>
  </si>
  <si>
    <t>See Notes on Guide to Quarterly Bulletin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</si>
</sst>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General_)"/>
    <numFmt numFmtId="168" formatCode="0.0_)"/>
    <numFmt numFmtId="169" formatCode="0.00_)"/>
    <numFmt numFmtId="170" formatCode="dd\-mmm\-yy_)"/>
    <numFmt numFmtId="171" formatCode="0.0"/>
    <numFmt numFmtId="172" formatCode="0.00_m_m"/>
    <numFmt numFmtId="173" formatCode="0.0_m_m"/>
    <numFmt numFmtId="174" formatCode="0.0_m_m_m"/>
    <numFmt numFmtId="175" formatCode="_(* #,##0_);_(* \(#,##0\);_(* &quot;-&quot;??_);_(@_)"/>
    <numFmt numFmtId="176" formatCode="_-* #,##0_-;\-* #,##0_-;_-* &quot;-&quot;??_-;_-@_-"/>
    <numFmt numFmtId="177" formatCode="_(* #,##0.0_);_(* \(#,##0.0\);_(* &quot;-&quot;??_);_(@_)"/>
    <numFmt numFmtId="178" formatCode="0.0000"/>
    <numFmt numFmtId="179" formatCode="0_);\(0\)"/>
    <numFmt numFmtId="180" formatCode="_-&quot;£&quot;* #,##0.00_-;\-&quot;£&quot;* #,##0.00_-;_-&quot;£&quot;* &quot;-&quot;??_-;_-@_-"/>
    <numFmt numFmtId="181" formatCode="#,##0.0_);\(#,##0.0\)"/>
  </numFmts>
  <fonts count="18" x14ac:knownFonts="1">
    <font>
      <sz val="8"/>
      <name val="Arial Narrow"/>
    </font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color indexed="81"/>
      <name val="Tahoma"/>
      <family val="2"/>
    </font>
    <font>
      <b/>
      <sz val="8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Courier"/>
      <family val="3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sz val="12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167" fontId="3" fillId="0" borderId="0"/>
    <xf numFmtId="167" fontId="3" fillId="0" borderId="0"/>
    <xf numFmtId="0" fontId="1" fillId="0" borderId="0"/>
    <xf numFmtId="9" fontId="1" fillId="0" borderId="0" applyFont="0" applyFill="0" applyBorder="0" applyAlignment="0" applyProtection="0"/>
    <xf numFmtId="2" fontId="10" fillId="0" borderId="0">
      <alignment horizontal="center"/>
    </xf>
    <xf numFmtId="17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3" fillId="0" borderId="0" applyProtection="0"/>
    <xf numFmtId="2" fontId="10" fillId="0" borderId="0">
      <alignment horizontal="center"/>
    </xf>
    <xf numFmtId="2" fontId="10" fillId="0" borderId="0">
      <alignment horizontal="center"/>
    </xf>
    <xf numFmtId="2" fontId="10" fillId="0" borderId="0">
      <alignment horizontal="center"/>
    </xf>
    <xf numFmtId="2" fontId="10" fillId="0" borderId="0">
      <alignment horizontal="center"/>
    </xf>
    <xf numFmtId="0" fontId="11" fillId="0" borderId="0"/>
    <xf numFmtId="0" fontId="12" fillId="0" borderId="0"/>
    <xf numFmtId="0" fontId="12" fillId="0" borderId="0"/>
    <xf numFmtId="2" fontId="10" fillId="0" borderId="0">
      <alignment horizontal="center"/>
    </xf>
    <xf numFmtId="2" fontId="10" fillId="0" borderId="0">
      <alignment horizontal="center"/>
    </xf>
    <xf numFmtId="2" fontId="10" fillId="0" borderId="0">
      <alignment horizontal="center"/>
    </xf>
    <xf numFmtId="2" fontId="10" fillId="0" borderId="0">
      <alignment horizontal="center"/>
    </xf>
    <xf numFmtId="0" fontId="11" fillId="0" borderId="0"/>
    <xf numFmtId="0" fontId="12" fillId="0" borderId="0"/>
    <xf numFmtId="0" fontId="11" fillId="0" borderId="0"/>
    <xf numFmtId="2" fontId="10" fillId="0" borderId="0">
      <alignment horizontal="center"/>
    </xf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2" fontId="10" fillId="0" borderId="0">
      <alignment horizontal="center"/>
    </xf>
    <xf numFmtId="2" fontId="10" fillId="0" borderId="0">
      <alignment horizontal="center"/>
    </xf>
    <xf numFmtId="37" fontId="14" fillId="0" borderId="0"/>
    <xf numFmtId="2" fontId="10" fillId="0" borderId="0">
      <alignment horizontal="center"/>
    </xf>
    <xf numFmtId="0" fontId="11" fillId="0" borderId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2" fontId="10" fillId="0" borderId="0">
      <alignment horizontal="center"/>
    </xf>
    <xf numFmtId="43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39" fontId="3" fillId="0" borderId="0"/>
    <xf numFmtId="167" fontId="3" fillId="0" borderId="0"/>
  </cellStyleXfs>
  <cellXfs count="189">
    <xf numFmtId="0" fontId="0" fillId="0" borderId="0" xfId="0"/>
    <xf numFmtId="167" fontId="2" fillId="0" borderId="0" xfId="1" applyFont="1" applyAlignment="1">
      <alignment horizontal="centerContinuous"/>
    </xf>
    <xf numFmtId="167" fontId="3" fillId="0" borderId="0" xfId="1"/>
    <xf numFmtId="167" fontId="2" fillId="0" borderId="2" xfId="1" applyNumberFormat="1" applyFont="1" applyBorder="1" applyAlignment="1" applyProtection="1">
      <alignment horizontal="center"/>
    </xf>
    <xf numFmtId="167" fontId="2" fillId="0" borderId="4" xfId="1" applyNumberFormat="1" applyFont="1" applyBorder="1" applyAlignment="1" applyProtection="1">
      <alignment horizontal="center"/>
    </xf>
    <xf numFmtId="167" fontId="2" fillId="0" borderId="6" xfId="1" applyFont="1" applyBorder="1" applyAlignment="1">
      <alignment horizontal="center" vertical="top"/>
    </xf>
    <xf numFmtId="167" fontId="3" fillId="0" borderId="0" xfId="1" applyNumberFormat="1" applyAlignment="1" applyProtection="1">
      <alignment horizontal="left"/>
    </xf>
    <xf numFmtId="37" fontId="3" fillId="0" borderId="0" xfId="1" applyNumberFormat="1" applyAlignment="1" applyProtection="1">
      <alignment horizontal="left"/>
    </xf>
    <xf numFmtId="170" fontId="3" fillId="0" borderId="0" xfId="1" applyNumberFormat="1" applyAlignment="1" applyProtection="1">
      <alignment horizontal="left"/>
    </xf>
    <xf numFmtId="37" fontId="3" fillId="0" borderId="0" xfId="1" applyNumberFormat="1" applyProtection="1"/>
    <xf numFmtId="167" fontId="3" fillId="0" borderId="0" xfId="2"/>
    <xf numFmtId="167" fontId="5" fillId="0" borderId="0" xfId="2" applyFont="1" applyAlignment="1">
      <alignment horizontal="centerContinuous" vertical="center"/>
    </xf>
    <xf numFmtId="167" fontId="4" fillId="0" borderId="0" xfId="2" applyFont="1"/>
    <xf numFmtId="167" fontId="4" fillId="0" borderId="6" xfId="2" applyFont="1" applyBorder="1" applyAlignment="1" applyProtection="1">
      <alignment horizontal="centerContinuous" vertical="top"/>
    </xf>
    <xf numFmtId="167" fontId="3" fillId="0" borderId="6" xfId="2" applyBorder="1" applyAlignment="1">
      <alignment horizontal="centerContinuous"/>
    </xf>
    <xf numFmtId="167" fontId="4" fillId="0" borderId="6" xfId="2" applyFont="1" applyBorder="1" applyAlignment="1">
      <alignment horizontal="centerContinuous" vertical="top"/>
    </xf>
    <xf numFmtId="167" fontId="4" fillId="0" borderId="0" xfId="2" applyFont="1" applyBorder="1" applyAlignment="1">
      <alignment horizontal="centerContinuous" vertical="top"/>
    </xf>
    <xf numFmtId="167" fontId="6" fillId="0" borderId="6" xfId="2" applyFont="1" applyBorder="1" applyAlignment="1">
      <alignment horizontal="centerContinuous" vertical="top"/>
    </xf>
    <xf numFmtId="167" fontId="2" fillId="0" borderId="1" xfId="2" applyFont="1" applyBorder="1" applyAlignment="1" applyProtection="1">
      <alignment horizontal="centerContinuous"/>
    </xf>
    <xf numFmtId="167" fontId="2" fillId="0" borderId="0" xfId="2" applyFont="1" applyBorder="1" applyAlignment="1" applyProtection="1">
      <alignment horizontal="centerContinuous"/>
    </xf>
    <xf numFmtId="167" fontId="2" fillId="0" borderId="6" xfId="2" applyFont="1" applyBorder="1" applyAlignment="1" applyProtection="1">
      <alignment horizontal="centerContinuous" vertical="center"/>
    </xf>
    <xf numFmtId="167" fontId="2" fillId="0" borderId="6" xfId="2" applyFont="1" applyBorder="1" applyAlignment="1">
      <alignment horizontal="centerContinuous"/>
    </xf>
    <xf numFmtId="167" fontId="2" fillId="0" borderId="2" xfId="2" applyFont="1" applyBorder="1"/>
    <xf numFmtId="167" fontId="3" fillId="0" borderId="7" xfId="2" applyBorder="1" applyAlignment="1">
      <alignment horizontal="centerContinuous"/>
    </xf>
    <xf numFmtId="167" fontId="2" fillId="0" borderId="8" xfId="2" applyFont="1" applyBorder="1" applyAlignment="1">
      <alignment horizontal="centerContinuous"/>
    </xf>
    <xf numFmtId="167" fontId="3" fillId="0" borderId="0" xfId="2" applyBorder="1"/>
    <xf numFmtId="167" fontId="2" fillId="0" borderId="3" xfId="2" applyFont="1" applyBorder="1" applyAlignment="1" applyProtection="1">
      <alignment horizontal="centerContinuous"/>
    </xf>
    <xf numFmtId="167" fontId="3" fillId="0" borderId="0" xfId="2" applyBorder="1" applyAlignment="1">
      <alignment horizontal="right" vertical="center"/>
    </xf>
    <xf numFmtId="167" fontId="2" fillId="0" borderId="0" xfId="2" applyFont="1" applyAlignment="1" applyProtection="1">
      <alignment horizontal="center"/>
    </xf>
    <xf numFmtId="167" fontId="2" fillId="0" borderId="4" xfId="2" applyFont="1" applyBorder="1" applyAlignment="1" applyProtection="1">
      <alignment horizontal="center"/>
    </xf>
    <xf numFmtId="172" fontId="3" fillId="0" borderId="0" xfId="2" applyNumberFormat="1" applyAlignment="1" applyProtection="1"/>
    <xf numFmtId="169" fontId="3" fillId="0" borderId="0" xfId="2" applyNumberFormat="1" applyAlignment="1" applyProtection="1"/>
    <xf numFmtId="167" fontId="3" fillId="0" borderId="0" xfId="2" applyAlignment="1"/>
    <xf numFmtId="172" fontId="3" fillId="0" borderId="0" xfId="2" applyNumberFormat="1" applyProtection="1"/>
    <xf numFmtId="172" fontId="3" fillId="0" borderId="4" xfId="2" applyNumberFormat="1" applyBorder="1" applyProtection="1"/>
    <xf numFmtId="169" fontId="3" fillId="0" borderId="0" xfId="2" applyNumberFormat="1" applyProtection="1"/>
    <xf numFmtId="169" fontId="3" fillId="0" borderId="0" xfId="2" applyNumberFormat="1" applyBorder="1" applyProtection="1"/>
    <xf numFmtId="167" fontId="3" fillId="0" borderId="0" xfId="2" applyBorder="1" applyAlignment="1"/>
    <xf numFmtId="167" fontId="2" fillId="0" borderId="3" xfId="2" quotePrefix="1" applyFont="1" applyBorder="1" applyAlignment="1">
      <alignment horizontal="centerContinuous"/>
    </xf>
    <xf numFmtId="167" fontId="2" fillId="0" borderId="0" xfId="2" quotePrefix="1" applyFont="1" applyBorder="1" applyAlignment="1">
      <alignment horizontal="centerContinuous"/>
    </xf>
    <xf numFmtId="167" fontId="3" fillId="0" borderId="3" xfId="2" applyBorder="1" applyAlignment="1" applyProtection="1">
      <alignment horizontal="centerContinuous"/>
    </xf>
    <xf numFmtId="167" fontId="3" fillId="0" borderId="0" xfId="2" applyBorder="1" applyAlignment="1" applyProtection="1">
      <alignment horizontal="centerContinuous"/>
    </xf>
    <xf numFmtId="172" fontId="3" fillId="0" borderId="0" xfId="2" applyNumberFormat="1"/>
    <xf numFmtId="172" fontId="3" fillId="0" borderId="4" xfId="2" applyNumberFormat="1" applyBorder="1"/>
    <xf numFmtId="167" fontId="3" fillId="0" borderId="3" xfId="2" applyBorder="1" applyAlignment="1" applyProtection="1">
      <alignment horizontal="centerContinuous" vertical="top"/>
    </xf>
    <xf numFmtId="167" fontId="3" fillId="0" borderId="0" xfId="2" applyBorder="1" applyAlignment="1" applyProtection="1">
      <alignment horizontal="centerContinuous" vertical="top"/>
    </xf>
    <xf numFmtId="172" fontId="3" fillId="0" borderId="0" xfId="2" applyNumberFormat="1" applyBorder="1" applyAlignment="1" applyProtection="1">
      <alignment vertical="top"/>
    </xf>
    <xf numFmtId="172" fontId="3" fillId="0" borderId="4" xfId="2" applyNumberFormat="1" applyBorder="1" applyAlignment="1" applyProtection="1">
      <alignment vertical="top"/>
    </xf>
    <xf numFmtId="4" fontId="3" fillId="0" borderId="0" xfId="2" applyNumberFormat="1" applyBorder="1"/>
    <xf numFmtId="167" fontId="3" fillId="0" borderId="0" xfId="2" applyAlignment="1" applyProtection="1">
      <alignment horizontal="left"/>
    </xf>
    <xf numFmtId="167" fontId="3" fillId="0" borderId="0" xfId="2" applyAlignment="1">
      <alignment horizontal="right"/>
    </xf>
    <xf numFmtId="167" fontId="3" fillId="0" borderId="0" xfId="2" applyAlignment="1">
      <alignment horizontal="left"/>
    </xf>
    <xf numFmtId="170" fontId="3" fillId="0" borderId="0" xfId="2" applyNumberFormat="1" applyProtection="1"/>
    <xf numFmtId="167" fontId="3" fillId="0" borderId="0" xfId="2" applyAlignment="1" applyProtection="1">
      <alignment horizontal="center"/>
    </xf>
    <xf numFmtId="169" fontId="3" fillId="0" borderId="0" xfId="2" applyNumberFormat="1" applyAlignment="1" applyProtection="1">
      <alignment horizontal="left"/>
    </xf>
    <xf numFmtId="167" fontId="2" fillId="0" borderId="2" xfId="2" applyFont="1" applyBorder="1" applyAlignment="1" applyProtection="1">
      <alignment horizontal="centerContinuous"/>
    </xf>
    <xf numFmtId="172" fontId="3" fillId="0" borderId="2" xfId="2" applyNumberFormat="1" applyBorder="1" applyAlignment="1" applyProtection="1"/>
    <xf numFmtId="172" fontId="3" fillId="0" borderId="9" xfId="2" applyNumberFormat="1" applyBorder="1" applyAlignment="1" applyProtection="1"/>
    <xf numFmtId="167" fontId="3" fillId="0" borderId="0" xfId="2" applyAlignment="1">
      <alignment vertical="top"/>
    </xf>
    <xf numFmtId="167" fontId="6" fillId="0" borderId="0" xfId="2" applyFont="1" applyAlignment="1">
      <alignment vertical="top"/>
    </xf>
    <xf numFmtId="167" fontId="2" fillId="0" borderId="3" xfId="2" applyFont="1" applyBorder="1" applyAlignment="1" applyProtection="1">
      <alignment horizontal="centerContinuous" vertical="center"/>
    </xf>
    <xf numFmtId="167" fontId="2" fillId="0" borderId="0" xfId="2" applyFont="1" applyBorder="1" applyAlignment="1" applyProtection="1">
      <alignment horizontal="centerContinuous" vertical="center"/>
    </xf>
    <xf numFmtId="167" fontId="2" fillId="0" borderId="0" xfId="2" applyFont="1" applyAlignment="1">
      <alignment vertical="center"/>
    </xf>
    <xf numFmtId="167" fontId="2" fillId="0" borderId="0" xfId="2" applyFont="1" applyAlignment="1" applyProtection="1">
      <alignment horizontal="center" vertical="center"/>
    </xf>
    <xf numFmtId="167" fontId="2" fillId="0" borderId="4" xfId="2" applyFont="1" applyBorder="1" applyAlignment="1" applyProtection="1">
      <alignment horizontal="center" vertical="center"/>
    </xf>
    <xf numFmtId="167" fontId="3" fillId="0" borderId="0" xfId="2" applyAlignment="1">
      <alignment vertical="center"/>
    </xf>
    <xf numFmtId="168" fontId="3" fillId="0" borderId="0" xfId="1" applyNumberFormat="1" applyFont="1" applyAlignment="1"/>
    <xf numFmtId="167" fontId="3" fillId="0" borderId="0" xfId="1" applyNumberFormat="1" applyFont="1" applyAlignment="1" applyProtection="1">
      <alignment horizontal="left" vertical="top"/>
    </xf>
    <xf numFmtId="167" fontId="3" fillId="0" borderId="0" xfId="1" applyAlignment="1">
      <alignment horizontal="left" vertical="top"/>
    </xf>
    <xf numFmtId="167" fontId="3" fillId="0" borderId="0" xfId="1" applyAlignment="1">
      <alignment vertical="top"/>
    </xf>
    <xf numFmtId="167" fontId="3" fillId="0" borderId="6" xfId="2" applyBorder="1" applyAlignment="1">
      <alignment horizontal="centerContinuous" vertical="top"/>
    </xf>
    <xf numFmtId="167" fontId="7" fillId="0" borderId="0" xfId="2" applyFont="1" applyAlignment="1">
      <alignment horizontal="right" vertical="center"/>
    </xf>
    <xf numFmtId="167" fontId="2" fillId="0" borderId="5" xfId="2" applyFont="1" applyBorder="1" applyAlignment="1" applyProtection="1">
      <alignment horizontal="centerContinuous" vertical="top"/>
    </xf>
    <xf numFmtId="167" fontId="2" fillId="0" borderId="6" xfId="2" applyFont="1" applyBorder="1" applyAlignment="1" applyProtection="1">
      <alignment horizontal="centerContinuous" vertical="top"/>
    </xf>
    <xf numFmtId="167" fontId="2" fillId="0" borderId="6" xfId="2" applyFont="1" applyBorder="1" applyAlignment="1">
      <alignment vertical="top"/>
    </xf>
    <xf numFmtId="167" fontId="2" fillId="0" borderId="6" xfId="2" applyFont="1" applyBorder="1" applyAlignment="1" applyProtection="1">
      <alignment horizontal="center" vertical="top"/>
    </xf>
    <xf numFmtId="167" fontId="2" fillId="0" borderId="10" xfId="2" applyFont="1" applyBorder="1" applyAlignment="1" applyProtection="1">
      <alignment horizontal="center" vertical="top"/>
    </xf>
    <xf numFmtId="0" fontId="0" fillId="0" borderId="3" xfId="0" applyBorder="1" applyAlignment="1">
      <alignment horizontal="centerContinuous" vertical="top"/>
    </xf>
    <xf numFmtId="0" fontId="0" fillId="0" borderId="0" xfId="0" applyBorder="1" applyAlignment="1">
      <alignment horizontal="centerContinuous"/>
    </xf>
    <xf numFmtId="0" fontId="0" fillId="0" borderId="0" xfId="0" applyBorder="1"/>
    <xf numFmtId="167" fontId="3" fillId="0" borderId="3" xfId="2" applyFont="1" applyBorder="1" applyAlignment="1" applyProtection="1">
      <alignment horizontal="centerContinuous"/>
    </xf>
    <xf numFmtId="0" fontId="0" fillId="0" borderId="4" xfId="0" applyBorder="1"/>
    <xf numFmtId="0" fontId="0" fillId="0" borderId="2" xfId="0" applyBorder="1"/>
    <xf numFmtId="167" fontId="2" fillId="0" borderId="0" xfId="1" applyNumberFormat="1" applyFont="1" applyBorder="1" applyAlignment="1" applyProtection="1">
      <alignment horizontal="center"/>
    </xf>
    <xf numFmtId="167" fontId="2" fillId="0" borderId="0" xfId="1" applyFont="1" applyBorder="1" applyAlignment="1">
      <alignment horizontal="center"/>
    </xf>
    <xf numFmtId="167" fontId="3" fillId="0" borderId="3" xfId="2" applyFont="1" applyBorder="1" applyAlignment="1" applyProtection="1">
      <alignment horizontal="centerContinuous" vertical="top"/>
    </xf>
    <xf numFmtId="172" fontId="3" fillId="0" borderId="0" xfId="2" quotePrefix="1" applyNumberFormat="1" applyFont="1" applyBorder="1" applyAlignment="1" applyProtection="1">
      <alignment horizontal="center" vertical="top"/>
    </xf>
    <xf numFmtId="167" fontId="3" fillId="0" borderId="0" xfId="2" applyFont="1" applyBorder="1"/>
    <xf numFmtId="169" fontId="3" fillId="0" borderId="6" xfId="2" applyNumberFormat="1" applyBorder="1" applyProtection="1"/>
    <xf numFmtId="169" fontId="0" fillId="0" borderId="0" xfId="0" applyNumberFormat="1" applyAlignment="1">
      <alignment horizontal="center"/>
    </xf>
    <xf numFmtId="172" fontId="3" fillId="0" borderId="6" xfId="2" quotePrefix="1" applyNumberFormat="1" applyFont="1" applyBorder="1" applyAlignment="1" applyProtection="1">
      <alignment horizontal="center" vertical="top"/>
    </xf>
    <xf numFmtId="172" fontId="3" fillId="0" borderId="6" xfId="2" applyNumberFormat="1" applyBorder="1" applyAlignment="1" applyProtection="1">
      <alignment vertical="top"/>
    </xf>
    <xf numFmtId="0" fontId="0" fillId="0" borderId="0" xfId="0" applyAlignment="1">
      <alignment horizontal="centerContinuous"/>
    </xf>
    <xf numFmtId="2" fontId="0" fillId="0" borderId="0" xfId="0" applyNumberFormat="1" applyAlignment="1">
      <alignment horizontal="centerContinuous"/>
    </xf>
    <xf numFmtId="172" fontId="3" fillId="0" borderId="6" xfId="2" applyNumberFormat="1" applyFont="1" applyBorder="1" applyAlignment="1" applyProtection="1">
      <alignment horizontal="centerContinuous" vertical="top"/>
    </xf>
    <xf numFmtId="169" fontId="3" fillId="0" borderId="0" xfId="2" applyNumberFormat="1" applyFont="1" applyProtection="1"/>
    <xf numFmtId="172" fontId="3" fillId="0" borderId="10" xfId="2" applyNumberFormat="1" applyBorder="1" applyAlignment="1" applyProtection="1">
      <alignment vertical="top"/>
    </xf>
    <xf numFmtId="169" fontId="3" fillId="0" borderId="2" xfId="2" applyNumberFormat="1" applyBorder="1" applyProtection="1"/>
    <xf numFmtId="167" fontId="3" fillId="0" borderId="2" xfId="2" applyBorder="1"/>
    <xf numFmtId="167" fontId="3" fillId="0" borderId="2" xfId="2" applyFont="1" applyBorder="1"/>
    <xf numFmtId="167" fontId="3" fillId="0" borderId="5" xfId="2" applyFont="1" applyBorder="1" applyAlignment="1" applyProtection="1">
      <alignment horizontal="centerContinuous" vertical="top"/>
    </xf>
    <xf numFmtId="0" fontId="0" fillId="0" borderId="0" xfId="0" applyAlignment="1">
      <alignment vertical="top"/>
    </xf>
    <xf numFmtId="167" fontId="3" fillId="0" borderId="6" xfId="2" applyFont="1" applyBorder="1" applyAlignment="1" applyProtection="1">
      <alignment horizontal="centerContinuous" vertical="top"/>
    </xf>
    <xf numFmtId="172" fontId="3" fillId="0" borderId="0" xfId="2" applyNumberFormat="1" applyFont="1" applyAlignment="1" applyProtection="1"/>
    <xf numFmtId="172" fontId="3" fillId="0" borderId="0" xfId="2" applyNumberFormat="1" applyBorder="1" applyAlignment="1" applyProtection="1"/>
    <xf numFmtId="172" fontId="3" fillId="0" borderId="4" xfId="2" applyNumberFormat="1" applyBorder="1" applyAlignment="1" applyProtection="1"/>
    <xf numFmtId="173" fontId="3" fillId="0" borderId="0" xfId="2" applyNumberFormat="1" applyProtection="1"/>
    <xf numFmtId="173" fontId="3" fillId="0" borderId="4" xfId="2" applyNumberFormat="1" applyBorder="1" applyProtection="1"/>
    <xf numFmtId="173" fontId="3" fillId="0" borderId="0" xfId="2" applyNumberFormat="1"/>
    <xf numFmtId="173" fontId="3" fillId="0" borderId="4" xfId="2" applyNumberFormat="1" applyBorder="1"/>
    <xf numFmtId="173" fontId="3" fillId="0" borderId="0" xfId="2" applyNumberFormat="1" applyBorder="1" applyAlignment="1" applyProtection="1">
      <alignment vertical="top"/>
    </xf>
    <xf numFmtId="173" fontId="3" fillId="0" borderId="4" xfId="2" applyNumberFormat="1" applyBorder="1" applyAlignment="1" applyProtection="1">
      <alignment vertical="top"/>
    </xf>
    <xf numFmtId="173" fontId="0" fillId="0" borderId="0" xfId="0" applyNumberFormat="1" applyBorder="1"/>
    <xf numFmtId="173" fontId="0" fillId="0" borderId="0" xfId="0" applyNumberFormat="1"/>
    <xf numFmtId="173" fontId="3" fillId="0" borderId="0" xfId="2" applyNumberFormat="1" applyFont="1" applyBorder="1" applyAlignment="1" applyProtection="1">
      <alignment horizontal="center" vertical="top"/>
    </xf>
    <xf numFmtId="173" fontId="3" fillId="0" borderId="0" xfId="2" applyNumberFormat="1" applyFont="1" applyBorder="1" applyAlignment="1" applyProtection="1">
      <alignment vertical="top"/>
    </xf>
    <xf numFmtId="167" fontId="4" fillId="0" borderId="0" xfId="2" applyFont="1" applyBorder="1" applyAlignment="1" applyProtection="1">
      <alignment horizontal="centerContinuous" vertical="top"/>
    </xf>
    <xf numFmtId="167" fontId="3" fillId="0" borderId="0" xfId="2" applyBorder="1" applyAlignment="1">
      <alignment horizontal="centerContinuous" vertical="top"/>
    </xf>
    <xf numFmtId="167" fontId="6" fillId="0" borderId="0" xfId="2" applyFont="1" applyBorder="1" applyAlignment="1">
      <alignment horizontal="centerContinuous" vertical="top"/>
    </xf>
    <xf numFmtId="0" fontId="0" fillId="0" borderId="9" xfId="0" applyBorder="1"/>
    <xf numFmtId="167" fontId="9" fillId="0" borderId="3" xfId="2" applyFont="1" applyBorder="1" applyAlignment="1" applyProtection="1">
      <alignment horizontal="centerContinuous" vertical="top"/>
    </xf>
    <xf numFmtId="167" fontId="2" fillId="0" borderId="3" xfId="2" applyFont="1" applyBorder="1" applyAlignment="1">
      <alignment horizontal="centerContinuous"/>
    </xf>
    <xf numFmtId="167" fontId="7" fillId="0" borderId="0" xfId="2" quotePrefix="1" applyFont="1" applyAlignment="1">
      <alignment horizontal="left" vertical="center"/>
    </xf>
    <xf numFmtId="167" fontId="7" fillId="0" borderId="0" xfId="1" applyFont="1" applyAlignment="1">
      <alignment horizontal="right" vertical="center"/>
    </xf>
    <xf numFmtId="0" fontId="0" fillId="0" borderId="0" xfId="0" applyAlignment="1"/>
    <xf numFmtId="167" fontId="2" fillId="0" borderId="10" xfId="1" applyFont="1" applyBorder="1" applyAlignment="1">
      <alignment horizontal="center" vertical="top"/>
    </xf>
    <xf numFmtId="0" fontId="0" fillId="0" borderId="0" xfId="0" applyFill="1" applyAlignment="1">
      <alignment vertical="top"/>
    </xf>
    <xf numFmtId="167" fontId="3" fillId="0" borderId="0" xfId="1" applyBorder="1" applyAlignment="1">
      <alignment horizontal="left"/>
    </xf>
    <xf numFmtId="167" fontId="3" fillId="0" borderId="0" xfId="1" applyBorder="1"/>
    <xf numFmtId="167" fontId="3" fillId="0" borderId="0" xfId="1" applyNumberFormat="1" applyFont="1" applyBorder="1" applyAlignment="1" applyProtection="1">
      <alignment horizontal="left"/>
    </xf>
    <xf numFmtId="171" fontId="3" fillId="0" borderId="0" xfId="1" quotePrefix="1" applyNumberFormat="1" applyFont="1" applyFill="1" applyBorder="1" applyAlignment="1" applyProtection="1">
      <alignment horizontal="center" vertical="top" wrapText="1"/>
    </xf>
    <xf numFmtId="167" fontId="3" fillId="0" borderId="0" xfId="1" applyNumberFormat="1" applyFont="1" applyBorder="1" applyAlignment="1" applyProtection="1">
      <alignment horizontal="left" vertical="top"/>
    </xf>
    <xf numFmtId="167" fontId="3" fillId="0" borderId="0" xfId="1" applyBorder="1" applyAlignment="1">
      <alignment horizontal="left" vertical="top"/>
    </xf>
    <xf numFmtId="167" fontId="7" fillId="0" borderId="0" xfId="1" applyFont="1" applyAlignment="1">
      <alignment horizontal="left" vertical="center"/>
    </xf>
    <xf numFmtId="167" fontId="3" fillId="0" borderId="0" xfId="1" applyFill="1"/>
    <xf numFmtId="181" fontId="3" fillId="0" borderId="0" xfId="1" applyNumberFormat="1" applyAlignment="1" applyProtection="1">
      <alignment horizontal="left"/>
    </xf>
    <xf numFmtId="171" fontId="15" fillId="0" borderId="0" xfId="1" quotePrefix="1" applyNumberFormat="1" applyFont="1" applyFill="1" applyBorder="1" applyAlignment="1" applyProtection="1">
      <alignment horizontal="center" vertical="top" wrapText="1"/>
    </xf>
    <xf numFmtId="167" fontId="16" fillId="0" borderId="0" xfId="1" applyFont="1"/>
    <xf numFmtId="167" fontId="16" fillId="0" borderId="0" xfId="1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/>
    <xf numFmtId="167" fontId="16" fillId="0" borderId="0" xfId="1" applyFont="1" applyBorder="1"/>
    <xf numFmtId="167" fontId="16" fillId="0" borderId="0" xfId="1" applyFont="1" applyBorder="1" applyAlignment="1">
      <alignment horizontal="left"/>
    </xf>
    <xf numFmtId="167" fontId="16" fillId="0" borderId="0" xfId="1" applyFont="1" applyAlignment="1">
      <alignment horizontal="left" vertical="top"/>
    </xf>
    <xf numFmtId="167" fontId="17" fillId="0" borderId="0" xfId="1" applyFont="1"/>
    <xf numFmtId="0" fontId="16" fillId="0" borderId="0" xfId="0" applyFont="1" applyAlignment="1">
      <alignment wrapText="1"/>
    </xf>
    <xf numFmtId="167" fontId="5" fillId="0" borderId="0" xfId="1" applyFont="1" applyAlignment="1">
      <alignment horizontal="center"/>
    </xf>
    <xf numFmtId="167" fontId="2" fillId="0" borderId="0" xfId="1" applyFont="1" applyBorder="1" applyAlignment="1">
      <alignment horizontal="center" vertical="top"/>
    </xf>
    <xf numFmtId="174" fontId="3" fillId="0" borderId="0" xfId="1" applyNumberFormat="1" applyBorder="1" applyAlignment="1" applyProtection="1"/>
    <xf numFmtId="171" fontId="3" fillId="0" borderId="0" xfId="1" applyNumberFormat="1" applyBorder="1" applyAlignment="1" applyProtection="1">
      <alignment horizontal="center"/>
    </xf>
    <xf numFmtId="167" fontId="3" fillId="0" borderId="0" xfId="1" applyAlignment="1"/>
    <xf numFmtId="167" fontId="16" fillId="0" borderId="0" xfId="1" applyFont="1" applyAlignment="1"/>
    <xf numFmtId="167" fontId="3" fillId="0" borderId="0" xfId="1" quotePrefix="1" applyNumberFormat="1" applyFont="1" applyBorder="1" applyAlignment="1" applyProtection="1">
      <alignment horizontal="center"/>
    </xf>
    <xf numFmtId="171" fontId="3" fillId="0" borderId="0" xfId="1" quotePrefix="1" applyNumberFormat="1" applyFont="1" applyBorder="1" applyAlignment="1" applyProtection="1">
      <alignment horizontal="center"/>
    </xf>
    <xf numFmtId="171" fontId="3" fillId="0" borderId="0" xfId="1" quotePrefix="1" applyNumberFormat="1" applyFont="1" applyFill="1" applyBorder="1" applyAlignment="1" applyProtection="1">
      <alignment horizontal="center" wrapText="1"/>
    </xf>
    <xf numFmtId="174" fontId="0" fillId="0" borderId="0" xfId="0" applyNumberFormat="1" applyBorder="1" applyAlignment="1"/>
    <xf numFmtId="171" fontId="3" fillId="0" borderId="0" xfId="1" applyNumberFormat="1" applyFill="1" applyBorder="1" applyAlignment="1" applyProtection="1">
      <alignment horizontal="center"/>
    </xf>
    <xf numFmtId="171" fontId="3" fillId="0" borderId="0" xfId="1" quotePrefix="1" applyNumberFormat="1" applyFont="1" applyFill="1" applyBorder="1" applyAlignment="1" applyProtection="1">
      <alignment horizontal="center"/>
    </xf>
    <xf numFmtId="0" fontId="16" fillId="0" borderId="0" xfId="0" applyFont="1" applyFill="1" applyAlignment="1"/>
    <xf numFmtId="0" fontId="0" fillId="0" borderId="0" xfId="0" applyFill="1" applyAlignment="1"/>
    <xf numFmtId="0" fontId="0" fillId="0" borderId="0" xfId="0" applyAlignment="1">
      <alignment horizontal="center"/>
    </xf>
    <xf numFmtId="17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71" fontId="15" fillId="0" borderId="0" xfId="1" quotePrefix="1" applyNumberFormat="1" applyFont="1" applyFill="1" applyBorder="1" applyAlignment="1" applyProtection="1">
      <alignment horizontal="center" wrapText="1"/>
    </xf>
    <xf numFmtId="0" fontId="15" fillId="0" borderId="0" xfId="0" applyFont="1" applyAlignment="1">
      <alignment horizontal="center"/>
    </xf>
    <xf numFmtId="171" fontId="15" fillId="0" borderId="0" xfId="0" applyNumberFormat="1" applyFont="1" applyAlignment="1">
      <alignment horizontal="center"/>
    </xf>
    <xf numFmtId="0" fontId="15" fillId="0" borderId="0" xfId="0" applyFont="1" applyFill="1" applyAlignment="1">
      <alignment horizontal="center"/>
    </xf>
    <xf numFmtId="171" fontId="15" fillId="0" borderId="0" xfId="0" applyNumberFormat="1" applyFont="1" applyFill="1" applyAlignment="1">
      <alignment horizontal="center"/>
    </xf>
    <xf numFmtId="171" fontId="15" fillId="0" borderId="4" xfId="1" quotePrefix="1" applyNumberFormat="1" applyFont="1" applyFill="1" applyBorder="1" applyAlignment="1" applyProtection="1">
      <alignment horizontal="center" wrapText="1"/>
    </xf>
    <xf numFmtId="167" fontId="3" fillId="0" borderId="0" xfId="1" applyAlignment="1">
      <alignment vertical="center"/>
    </xf>
    <xf numFmtId="167" fontId="2" fillId="0" borderId="1" xfId="1" applyNumberFormat="1" applyFont="1" applyBorder="1" applyAlignment="1" applyProtection="1">
      <alignment horizontal="centerContinuous" vertical="center"/>
    </xf>
    <xf numFmtId="167" fontId="2" fillId="0" borderId="3" xfId="1" applyNumberFormat="1" applyFont="1" applyBorder="1" applyAlignment="1" applyProtection="1">
      <alignment horizontal="centerContinuous" vertical="center"/>
    </xf>
    <xf numFmtId="167" fontId="2" fillId="0" borderId="5" xfId="1" applyNumberFormat="1" applyFont="1" applyBorder="1" applyAlignment="1" applyProtection="1">
      <alignment horizontal="centerContinuous" vertical="center"/>
    </xf>
    <xf numFmtId="167" fontId="3" fillId="0" borderId="0" xfId="1" applyFont="1" applyBorder="1" applyAlignment="1">
      <alignment horizontal="left" vertical="center"/>
    </xf>
    <xf numFmtId="167" fontId="3" fillId="0" borderId="0" xfId="1" applyFont="1" applyBorder="1" applyAlignment="1">
      <alignment vertical="center"/>
    </xf>
    <xf numFmtId="167" fontId="3" fillId="0" borderId="0" xfId="1" applyFont="1" applyAlignment="1">
      <alignment vertical="center"/>
    </xf>
    <xf numFmtId="167" fontId="3" fillId="0" borderId="0" xfId="79" applyFont="1" applyBorder="1" applyAlignment="1" applyProtection="1">
      <alignment vertical="center"/>
      <protection locked="0"/>
    </xf>
    <xf numFmtId="39" fontId="0" fillId="0" borderId="3" xfId="78" quotePrefix="1" applyFont="1" applyFill="1" applyBorder="1" applyAlignment="1">
      <alignment horizontal="center"/>
    </xf>
    <xf numFmtId="171" fontId="3" fillId="0" borderId="4" xfId="1" quotePrefix="1" applyNumberFormat="1" applyFont="1" applyFill="1" applyBorder="1" applyAlignment="1" applyProtection="1">
      <alignment horizontal="center" wrapText="1"/>
    </xf>
    <xf numFmtId="2" fontId="15" fillId="0" borderId="0" xfId="1" quotePrefix="1" applyNumberFormat="1" applyFont="1" applyFill="1" applyBorder="1" applyAlignment="1" applyProtection="1">
      <alignment horizontal="center" wrapText="1"/>
    </xf>
    <xf numFmtId="39" fontId="0" fillId="0" borderId="5" xfId="78" quotePrefix="1" applyFont="1" applyFill="1" applyBorder="1" applyAlignment="1">
      <alignment horizontal="center"/>
    </xf>
    <xf numFmtId="171" fontId="3" fillId="0" borderId="6" xfId="1" quotePrefix="1" applyNumberFormat="1" applyFont="1" applyFill="1" applyBorder="1" applyAlignment="1" applyProtection="1">
      <alignment horizontal="center" wrapText="1"/>
    </xf>
    <xf numFmtId="171" fontId="3" fillId="0" borderId="10" xfId="1" quotePrefix="1" applyNumberFormat="1" applyFont="1" applyFill="1" applyBorder="1" applyAlignment="1" applyProtection="1">
      <alignment horizontal="center" wrapText="1"/>
    </xf>
    <xf numFmtId="167" fontId="3" fillId="0" borderId="3" xfId="1" applyNumberFormat="1" applyFont="1" applyFill="1" applyBorder="1" applyAlignment="1" applyProtection="1">
      <alignment horizontal="center"/>
    </xf>
    <xf numFmtId="167" fontId="3" fillId="0" borderId="0" xfId="1" quotePrefix="1" applyNumberFormat="1" applyFont="1" applyFill="1" applyBorder="1" applyAlignment="1" applyProtection="1">
      <alignment horizontal="center"/>
    </xf>
    <xf numFmtId="2" fontId="3" fillId="0" borderId="4" xfId="1" quotePrefix="1" applyNumberFormat="1" applyFont="1" applyFill="1" applyBorder="1" applyAlignment="1" applyProtection="1">
      <alignment horizontal="center" wrapText="1"/>
    </xf>
    <xf numFmtId="167" fontId="2" fillId="0" borderId="3" xfId="1" applyNumberFormat="1" applyFont="1" applyBorder="1" applyAlignment="1" applyProtection="1">
      <alignment horizontal="center"/>
    </xf>
    <xf numFmtId="167" fontId="2" fillId="0" borderId="3" xfId="1" applyNumberFormat="1" applyFont="1" applyFill="1" applyBorder="1" applyAlignment="1" applyProtection="1">
      <alignment horizontal="center"/>
    </xf>
    <xf numFmtId="167" fontId="5" fillId="0" borderId="0" xfId="1" applyFont="1" applyAlignment="1">
      <alignment horizontal="center"/>
    </xf>
  </cellXfs>
  <cellStyles count="80">
    <cellStyle name="Comma 10" xfId="9"/>
    <cellStyle name="Comma 11" xfId="10"/>
    <cellStyle name="Comma 12" xfId="11"/>
    <cellStyle name="Comma 13" xfId="12"/>
    <cellStyle name="Comma 14" xfId="13"/>
    <cellStyle name="Comma 15" xfId="14"/>
    <cellStyle name="Comma 16" xfId="15"/>
    <cellStyle name="Comma 17" xfId="16"/>
    <cellStyle name="Comma 18" xfId="17"/>
    <cellStyle name="Comma 19" xfId="6"/>
    <cellStyle name="Comma 2" xfId="18"/>
    <cellStyle name="Comma 2 2" xfId="19"/>
    <cellStyle name="Comma 2 3 2" xfId="76"/>
    <cellStyle name="Comma 20" xfId="20"/>
    <cellStyle name="Comma 21" xfId="21"/>
    <cellStyle name="Comma 22" xfId="22"/>
    <cellStyle name="Comma 23" xfId="23"/>
    <cellStyle name="Comma 24" xfId="24"/>
    <cellStyle name="Comma 25" xfId="25"/>
    <cellStyle name="Comma 26" xfId="74"/>
    <cellStyle name="Comma 3" xfId="26"/>
    <cellStyle name="Comma 4" xfId="27"/>
    <cellStyle name="Comma 5" xfId="28"/>
    <cellStyle name="Comma 6" xfId="29"/>
    <cellStyle name="Comma 7" xfId="30"/>
    <cellStyle name="Comma 8" xfId="31"/>
    <cellStyle name="Comma 9" xfId="32"/>
    <cellStyle name="Comma 9 2" xfId="33"/>
    <cellStyle name="Comma 9 3" xfId="34"/>
    <cellStyle name="Currency 10" xfId="35"/>
    <cellStyle name="Currency 11" xfId="8"/>
    <cellStyle name="Currency 2" xfId="36"/>
    <cellStyle name="Currency 2 2" xfId="77"/>
    <cellStyle name="Currency 3" xfId="37"/>
    <cellStyle name="Currency 4" xfId="38"/>
    <cellStyle name="Currency 5" xfId="39"/>
    <cellStyle name="Currency 6" xfId="40"/>
    <cellStyle name="Currency 7" xfId="41"/>
    <cellStyle name="Currency 8" xfId="42"/>
    <cellStyle name="Currency 9" xfId="43"/>
    <cellStyle name="F5" xfId="44"/>
    <cellStyle name="Normal" xfId="0" builtinId="0"/>
    <cellStyle name="Normal 10" xfId="5"/>
    <cellStyle name="Normal 11" xfId="45"/>
    <cellStyle name="Normal 12" xfId="46"/>
    <cellStyle name="Normal 13" xfId="47"/>
    <cellStyle name="Normal 13 2" xfId="48"/>
    <cellStyle name="Normal 14" xfId="49"/>
    <cellStyle name="Normal 15" xfId="50"/>
    <cellStyle name="Normal 16" xfId="51"/>
    <cellStyle name="Normal 17" xfId="52"/>
    <cellStyle name="Normal 18" xfId="53"/>
    <cellStyle name="Normal 19" xfId="54"/>
    <cellStyle name="Normal 2" xfId="55"/>
    <cellStyle name="Normal 2 2" xfId="56"/>
    <cellStyle name="Normal 2 3 2" xfId="75"/>
    <cellStyle name="Normal 20" xfId="57"/>
    <cellStyle name="Normal 21" xfId="58"/>
    <cellStyle name="Normal 22" xfId="3"/>
    <cellStyle name="Normal 3" xfId="59"/>
    <cellStyle name="Normal 3 2" xfId="60"/>
    <cellStyle name="Normal 3 2 2" xfId="61"/>
    <cellStyle name="Normal 4" xfId="62"/>
    <cellStyle name="Normal 4 2" xfId="63"/>
    <cellStyle name="Normal 5" xfId="64"/>
    <cellStyle name="Normal 6" xfId="65"/>
    <cellStyle name="Normal 6 2" xfId="66"/>
    <cellStyle name="Normal 7" xfId="67"/>
    <cellStyle name="Normal 8" xfId="68"/>
    <cellStyle name="Normal 9" xfId="69"/>
    <cellStyle name="Normal_A_MS" xfId="78"/>
    <cellStyle name="Normal_G_GDP_1" xfId="1"/>
    <cellStyle name="Normal_G_INT" xfId="2"/>
    <cellStyle name="Normal_TABLE3" xfId="79"/>
    <cellStyle name="Percent 2" xfId="7"/>
    <cellStyle name="Percent 2 2" xfId="70"/>
    <cellStyle name="Percent 3" xfId="71"/>
    <cellStyle name="Percent 4" xfId="72"/>
    <cellStyle name="Percent 5" xfId="73"/>
    <cellStyle name="Percent 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54" transitionEvaluation="1">
    <tabColor indexed="13"/>
    <pageSetUpPr fitToPage="1"/>
  </sheetPr>
  <dimension ref="A1:T168"/>
  <sheetViews>
    <sheetView showGridLines="0" tabSelected="1" showOutlineSymbols="0" zoomScale="110" zoomScaleNormal="110" workbookViewId="0">
      <pane ySplit="6" topLeftCell="A154" activePane="bottomLeft" state="frozen"/>
      <selection pane="bottomLeft" activeCell="A164" sqref="A164"/>
    </sheetView>
  </sheetViews>
  <sheetFormatPr defaultColWidth="9.42578125" defaultRowHeight="10.5" outlineLevelRow="1" x14ac:dyDescent="0.25"/>
  <cols>
    <col min="1" max="1" width="14.140625" style="169" customWidth="1"/>
    <col min="2" max="10" width="14" style="2" customWidth="1"/>
    <col min="11" max="11" width="39.140625" style="137" customWidth="1"/>
    <col min="12" max="12" width="14.85546875" style="2" customWidth="1"/>
    <col min="13" max="16384" width="9.42578125" style="2"/>
  </cols>
  <sheetData>
    <row r="1" spans="1:11" ht="19.5" customHeight="1" x14ac:dyDescent="0.25">
      <c r="A1" s="133" t="s">
        <v>218</v>
      </c>
      <c r="B1" s="1"/>
      <c r="C1" s="1"/>
      <c r="D1" s="1"/>
      <c r="E1" s="1"/>
      <c r="F1" s="1"/>
      <c r="G1" s="1"/>
      <c r="H1" s="1"/>
      <c r="I1" s="123"/>
      <c r="J1" s="123"/>
    </row>
    <row r="2" spans="1:11" ht="14" x14ac:dyDescent="0.3">
      <c r="A2" s="188" t="s">
        <v>0</v>
      </c>
      <c r="B2" s="188"/>
      <c r="C2" s="188"/>
      <c r="D2" s="188"/>
      <c r="E2" s="188"/>
      <c r="F2" s="188"/>
      <c r="G2" s="188"/>
      <c r="H2" s="188"/>
      <c r="I2" s="188"/>
      <c r="J2" s="146"/>
    </row>
    <row r="3" spans="1:11" s="69" customFormat="1" ht="16.5" customHeight="1" x14ac:dyDescent="0.3">
      <c r="A3" s="188" t="s">
        <v>1</v>
      </c>
      <c r="B3" s="188"/>
      <c r="C3" s="188"/>
      <c r="D3" s="188"/>
      <c r="E3" s="188"/>
      <c r="F3" s="188"/>
      <c r="G3" s="188"/>
      <c r="H3" s="188"/>
      <c r="I3" s="188"/>
      <c r="J3" s="146"/>
      <c r="K3" s="138"/>
    </row>
    <row r="4" spans="1:11" ht="17.149999999999999" customHeight="1" x14ac:dyDescent="0.25">
      <c r="A4" s="170" t="s">
        <v>2</v>
      </c>
      <c r="B4" s="82"/>
      <c r="C4" s="82"/>
      <c r="D4" s="3" t="s">
        <v>4</v>
      </c>
      <c r="E4" s="3"/>
      <c r="F4" s="3" t="s">
        <v>5</v>
      </c>
      <c r="G4" s="82"/>
      <c r="H4" s="3" t="s">
        <v>3</v>
      </c>
      <c r="I4" s="119"/>
      <c r="J4" s="79"/>
    </row>
    <row r="5" spans="1:11" ht="13" customHeight="1" x14ac:dyDescent="0.25">
      <c r="A5" s="171" t="s">
        <v>6</v>
      </c>
      <c r="B5" s="83" t="s">
        <v>7</v>
      </c>
      <c r="C5" s="83" t="s">
        <v>9</v>
      </c>
      <c r="D5" s="83" t="s">
        <v>12</v>
      </c>
      <c r="E5" s="83" t="s">
        <v>14</v>
      </c>
      <c r="F5" s="83" t="s">
        <v>78</v>
      </c>
      <c r="G5" s="84" t="s">
        <v>8</v>
      </c>
      <c r="H5" s="83" t="s">
        <v>11</v>
      </c>
      <c r="I5" s="4" t="s">
        <v>10</v>
      </c>
      <c r="J5" s="83"/>
    </row>
    <row r="6" spans="1:11" s="69" customFormat="1" ht="14.25" customHeight="1" x14ac:dyDescent="0.25">
      <c r="A6" s="172" t="s">
        <v>15</v>
      </c>
      <c r="B6" s="5" t="s">
        <v>100</v>
      </c>
      <c r="C6" s="5" t="s">
        <v>100</v>
      </c>
      <c r="D6" s="5" t="s">
        <v>100</v>
      </c>
      <c r="E6" s="5" t="s">
        <v>100</v>
      </c>
      <c r="F6" s="5"/>
      <c r="G6" s="5" t="s">
        <v>100</v>
      </c>
      <c r="H6" s="5"/>
      <c r="I6" s="125" t="s">
        <v>100</v>
      </c>
      <c r="J6" s="147"/>
      <c r="K6" s="138"/>
    </row>
    <row r="7" spans="1:11" s="150" customFormat="1" ht="15.5" customHeight="1" x14ac:dyDescent="0.25">
      <c r="A7" s="186" t="s">
        <v>26</v>
      </c>
      <c r="B7" s="152">
        <v>6.3</v>
      </c>
      <c r="C7" s="152">
        <v>2.5</v>
      </c>
      <c r="D7" s="153">
        <v>8.1</v>
      </c>
      <c r="E7" s="154">
        <v>1.0113582455489134</v>
      </c>
      <c r="F7" s="163">
        <v>0</v>
      </c>
      <c r="G7" s="163">
        <v>2.2828018840573634</v>
      </c>
      <c r="H7" s="154">
        <v>5.609022059066703</v>
      </c>
      <c r="I7" s="168">
        <v>2.8225679257577667</v>
      </c>
      <c r="J7" s="148"/>
      <c r="K7" s="151"/>
    </row>
    <row r="8" spans="1:11" s="124" customFormat="1" ht="15.5" customHeight="1" x14ac:dyDescent="0.25">
      <c r="A8" s="186" t="s">
        <v>28</v>
      </c>
      <c r="B8" s="152">
        <v>-3.7</v>
      </c>
      <c r="C8" s="152">
        <v>3.4</v>
      </c>
      <c r="D8" s="153">
        <v>10.1</v>
      </c>
      <c r="E8" s="154">
        <v>1.0928307710795713</v>
      </c>
      <c r="F8" s="163">
        <v>4.0021270638061566</v>
      </c>
      <c r="G8" s="163">
        <v>4.5881772994289918</v>
      </c>
      <c r="H8" s="154">
        <v>3.861209407196327</v>
      </c>
      <c r="I8" s="168">
        <v>3.5511120850224529</v>
      </c>
      <c r="J8" s="148"/>
      <c r="K8" s="140"/>
    </row>
    <row r="9" spans="1:11" s="124" customFormat="1" ht="15.5" customHeight="1" x14ac:dyDescent="0.25">
      <c r="A9" s="186" t="s">
        <v>66</v>
      </c>
      <c r="B9" s="152">
        <v>-1.4</v>
      </c>
      <c r="C9" s="152">
        <v>-1.8</v>
      </c>
      <c r="D9" s="153">
        <v>1.6</v>
      </c>
      <c r="E9" s="154">
        <v>1.1334479550494998</v>
      </c>
      <c r="F9" s="163">
        <v>4.3080749793484188</v>
      </c>
      <c r="G9" s="163">
        <v>5.4348210322899888</v>
      </c>
      <c r="H9" s="154">
        <v>3.4583609720798307</v>
      </c>
      <c r="I9" s="168">
        <v>0.74533044266757997</v>
      </c>
      <c r="J9" s="155"/>
      <c r="K9" s="140"/>
    </row>
    <row r="10" spans="1:11" s="124" customFormat="1" ht="15.5" customHeight="1" x14ac:dyDescent="0.25">
      <c r="A10" s="186" t="s">
        <v>69</v>
      </c>
      <c r="B10" s="152">
        <v>0.1</v>
      </c>
      <c r="C10" s="152">
        <v>1.5</v>
      </c>
      <c r="D10" s="152">
        <v>-0.9</v>
      </c>
      <c r="E10" s="154">
        <v>1.1458424359408961</v>
      </c>
      <c r="F10" s="163">
        <v>4.0957268412006727</v>
      </c>
      <c r="G10" s="163">
        <v>3.1970376551580131</v>
      </c>
      <c r="H10" s="154">
        <v>-0.64407076035321609</v>
      </c>
      <c r="I10" s="168">
        <v>-1.4228562738511528</v>
      </c>
      <c r="J10" s="148"/>
      <c r="K10" s="140"/>
    </row>
    <row r="11" spans="1:11" s="124" customFormat="1" ht="15.5" customHeight="1" x14ac:dyDescent="0.25">
      <c r="A11" s="186" t="s">
        <v>70</v>
      </c>
      <c r="B11" s="154">
        <v>2.2000000000000002</v>
      </c>
      <c r="C11" s="163">
        <v>9.2069947132980872</v>
      </c>
      <c r="D11" s="163">
        <v>1.3</v>
      </c>
      <c r="E11" s="154">
        <v>1.1906374686661658</v>
      </c>
      <c r="F11" s="163">
        <v>4.7275315134735365</v>
      </c>
      <c r="G11" s="163">
        <v>4.5412211480842473</v>
      </c>
      <c r="H11" s="154">
        <v>3.0241698932300949</v>
      </c>
      <c r="I11" s="168">
        <v>-2.73383738504549E-2</v>
      </c>
      <c r="J11" s="149"/>
      <c r="K11" s="140"/>
    </row>
    <row r="12" spans="1:11" s="124" customFormat="1" ht="15.5" customHeight="1" x14ac:dyDescent="0.25">
      <c r="A12" s="186" t="s">
        <v>71</v>
      </c>
      <c r="B12" s="156">
        <v>5.4</v>
      </c>
      <c r="C12" s="157">
        <v>-1.4</v>
      </c>
      <c r="D12" s="152">
        <v>-0.5</v>
      </c>
      <c r="E12" s="154">
        <v>1.2512772267820997</v>
      </c>
      <c r="F12" s="163">
        <v>5.2446827688533091</v>
      </c>
      <c r="G12" s="163">
        <v>4.23794363220739</v>
      </c>
      <c r="H12" s="154">
        <v>5.5092104888534692</v>
      </c>
      <c r="I12" s="168">
        <v>2.7605241024998293</v>
      </c>
      <c r="J12" s="149"/>
      <c r="K12" s="140"/>
    </row>
    <row r="13" spans="1:11" s="124" customFormat="1" ht="15.5" customHeight="1" x14ac:dyDescent="0.25">
      <c r="A13" s="186" t="s">
        <v>73</v>
      </c>
      <c r="B13" s="156">
        <v>-2.3980610161236484</v>
      </c>
      <c r="C13" s="157">
        <v>0</v>
      </c>
      <c r="D13" s="157">
        <v>-14.3</v>
      </c>
      <c r="E13" s="154">
        <v>1.3437481871706949</v>
      </c>
      <c r="F13" s="163">
        <v>0.99193295688802152</v>
      </c>
      <c r="G13" s="163">
        <v>1.7636672618436222</v>
      </c>
      <c r="H13" s="154">
        <v>2.3395758000971369</v>
      </c>
      <c r="I13" s="168">
        <v>0.98598481603711718</v>
      </c>
      <c r="J13" s="149"/>
      <c r="K13" s="140"/>
    </row>
    <row r="14" spans="1:11" s="124" customFormat="1" ht="15.5" customHeight="1" x14ac:dyDescent="0.25">
      <c r="A14" s="186" t="s">
        <v>74</v>
      </c>
      <c r="B14" s="156">
        <v>-0.74290115739536589</v>
      </c>
      <c r="C14" s="157" t="s">
        <v>226</v>
      </c>
      <c r="D14" s="157">
        <v>-8</v>
      </c>
      <c r="E14" s="154">
        <v>1.4196963006559591</v>
      </c>
      <c r="F14" s="163">
        <v>1.3228839022436176</v>
      </c>
      <c r="G14" s="163">
        <v>4.9597161412132493</v>
      </c>
      <c r="H14" s="154">
        <v>4.5853658536585442</v>
      </c>
      <c r="I14" s="168">
        <v>-0.46307022170518053</v>
      </c>
      <c r="J14" s="149"/>
      <c r="K14" s="140"/>
    </row>
    <row r="15" spans="1:11" s="124" customFormat="1" ht="15.5" customHeight="1" x14ac:dyDescent="0.25">
      <c r="A15" s="186" t="s">
        <v>75</v>
      </c>
      <c r="B15" s="156">
        <v>-0.88199696803215488</v>
      </c>
      <c r="C15" s="157">
        <v>3.5064475273016456</v>
      </c>
      <c r="D15" s="157">
        <v>-2.8</v>
      </c>
      <c r="E15" s="154">
        <v>1.4936998049588432</v>
      </c>
      <c r="F15" s="163">
        <v>1.9569936417795901</v>
      </c>
      <c r="G15" s="163">
        <v>1.7395969990478619</v>
      </c>
      <c r="H15" s="154">
        <v>3.6582291246470362</v>
      </c>
      <c r="I15" s="168">
        <v>1.3463778887728353</v>
      </c>
      <c r="J15" s="149"/>
      <c r="K15" s="140"/>
    </row>
    <row r="16" spans="1:11" s="124" customFormat="1" ht="15.5" customHeight="1" x14ac:dyDescent="0.25">
      <c r="A16" s="186" t="s">
        <v>76</v>
      </c>
      <c r="B16" s="156">
        <v>-1.8291891684061881</v>
      </c>
      <c r="C16" s="157">
        <v>3.3721468157840775</v>
      </c>
      <c r="D16" s="157">
        <v>6.5</v>
      </c>
      <c r="E16" s="154">
        <v>1.5398142250123044</v>
      </c>
      <c r="F16" s="163">
        <v>4.234811649454457</v>
      </c>
      <c r="G16" s="163">
        <v>4.9237897817339302</v>
      </c>
      <c r="H16" s="154">
        <v>6.2167092302079681</v>
      </c>
      <c r="I16" s="168">
        <v>2.1461012710752385</v>
      </c>
      <c r="J16" s="149"/>
      <c r="K16" s="140"/>
    </row>
    <row r="17" spans="1:11" s="124" customFormat="1" ht="15.5" customHeight="1" x14ac:dyDescent="0.25">
      <c r="A17" s="186" t="s">
        <v>77</v>
      </c>
      <c r="B17" s="156">
        <v>-1.2803683455425983</v>
      </c>
      <c r="C17" s="157">
        <v>1.7194823035740825</v>
      </c>
      <c r="D17" s="157">
        <v>8.1</v>
      </c>
      <c r="E17" s="154">
        <v>1.6420456054063468</v>
      </c>
      <c r="F17" s="163">
        <v>3.6074103661260892</v>
      </c>
      <c r="G17" s="163">
        <v>2.7502091855708528</v>
      </c>
      <c r="H17" s="154">
        <v>3.5263676123743437</v>
      </c>
      <c r="I17" s="168">
        <v>1.7194823035740825</v>
      </c>
      <c r="J17" s="149"/>
      <c r="K17" s="140"/>
    </row>
    <row r="18" spans="1:11" s="124" customFormat="1" ht="15.5" customHeight="1" x14ac:dyDescent="0.25">
      <c r="A18" s="186" t="s">
        <v>79</v>
      </c>
      <c r="B18" s="154">
        <v>0.5</v>
      </c>
      <c r="C18" s="154">
        <v>1.9</v>
      </c>
      <c r="D18" s="157">
        <v>12.9</v>
      </c>
      <c r="E18" s="154">
        <v>1.677056144997161</v>
      </c>
      <c r="F18" s="163">
        <v>2.9772690255946372</v>
      </c>
      <c r="G18" s="163">
        <v>2.2439758184460601</v>
      </c>
      <c r="H18" s="154">
        <v>2.3312910574860126</v>
      </c>
      <c r="I18" s="168">
        <v>1.5051197468559678</v>
      </c>
      <c r="J18" s="154"/>
      <c r="K18" s="140"/>
    </row>
    <row r="19" spans="1:11" s="159" customFormat="1" ht="15.5" customHeight="1" x14ac:dyDescent="0.25">
      <c r="A19" s="187" t="s">
        <v>80</v>
      </c>
      <c r="B19" s="154">
        <v>-3.3713255684969567</v>
      </c>
      <c r="C19" s="154">
        <v>2.2999999999999998</v>
      </c>
      <c r="D19" s="154">
        <v>0</v>
      </c>
      <c r="E19" s="154">
        <v>1.6852062770010949</v>
      </c>
      <c r="F19" s="163">
        <v>1.9386415949978755</v>
      </c>
      <c r="G19" s="163">
        <v>4.9057783038435332</v>
      </c>
      <c r="H19" s="154">
        <v>3.7955257754241956</v>
      </c>
      <c r="I19" s="168">
        <v>1.851354567990569</v>
      </c>
      <c r="J19" s="154"/>
      <c r="K19" s="158"/>
    </row>
    <row r="20" spans="1:11" s="159" customFormat="1" ht="15.5" customHeight="1" x14ac:dyDescent="0.25">
      <c r="A20" s="187" t="s">
        <v>81</v>
      </c>
      <c r="B20" s="154">
        <v>2.1247377619868928</v>
      </c>
      <c r="C20" s="154">
        <v>0</v>
      </c>
      <c r="D20" s="154">
        <v>10.826578957672561</v>
      </c>
      <c r="E20" s="154">
        <v>1.7451339559555836</v>
      </c>
      <c r="F20" s="163">
        <v>1.3801325593333758</v>
      </c>
      <c r="G20" s="163">
        <v>2.8985086981623027</v>
      </c>
      <c r="H20" s="154">
        <v>0.20824222735886622</v>
      </c>
      <c r="I20" s="168">
        <v>-0.34123146213596556</v>
      </c>
      <c r="J20" s="154"/>
      <c r="K20" s="158"/>
    </row>
    <row r="21" spans="1:11" s="159" customFormat="1" ht="15.5" customHeight="1" x14ac:dyDescent="0.25">
      <c r="A21" s="187" t="s">
        <v>82</v>
      </c>
      <c r="B21" s="154">
        <v>0.11543265268914617</v>
      </c>
      <c r="C21" s="154">
        <v>0</v>
      </c>
      <c r="D21" s="154">
        <v>11.334087054833253</v>
      </c>
      <c r="E21" s="154">
        <v>1.7356784354739621</v>
      </c>
      <c r="F21" s="163">
        <v>-3.9955047793063301</v>
      </c>
      <c r="G21" s="163">
        <v>1.9212047303805946</v>
      </c>
      <c r="H21" s="154">
        <v>-2.0261424326177746</v>
      </c>
      <c r="I21" s="168">
        <v>-6.5174267690753425</v>
      </c>
      <c r="J21" s="154"/>
      <c r="K21" s="158"/>
    </row>
    <row r="22" spans="1:11" s="159" customFormat="1" ht="15.5" customHeight="1" x14ac:dyDescent="0.25">
      <c r="A22" s="187" t="s">
        <v>83</v>
      </c>
      <c r="B22" s="154">
        <v>0.80348977957278578</v>
      </c>
      <c r="C22" s="154">
        <v>0.80348977957274137</v>
      </c>
      <c r="D22" s="154">
        <v>1.5898705255140921</v>
      </c>
      <c r="E22" s="154">
        <v>1.7799472004598702</v>
      </c>
      <c r="F22" s="163">
        <v>2.9274678447875289</v>
      </c>
      <c r="G22" s="163">
        <v>2.1994485039979565</v>
      </c>
      <c r="H22" s="154">
        <v>2.8146608407924276</v>
      </c>
      <c r="I22" s="168">
        <v>3.4876034772885589</v>
      </c>
      <c r="J22" s="154"/>
      <c r="K22" s="158"/>
    </row>
    <row r="23" spans="1:11" s="159" customFormat="1" ht="15.5" customHeight="1" x14ac:dyDescent="0.25">
      <c r="A23" s="187" t="s">
        <v>84</v>
      </c>
      <c r="B23" s="154">
        <v>6.8182794659987849</v>
      </c>
      <c r="C23" s="160">
        <v>2.7</v>
      </c>
      <c r="D23" s="154">
        <v>13.196</v>
      </c>
      <c r="E23" s="154">
        <v>1.8542314116463643</v>
      </c>
      <c r="F23" s="163">
        <v>1.7379050686072901</v>
      </c>
      <c r="G23" s="163">
        <v>2.5082579683553234</v>
      </c>
      <c r="H23" s="154">
        <v>0.77362655498937727</v>
      </c>
      <c r="I23" s="168">
        <v>-0.94323709676659462</v>
      </c>
      <c r="J23" s="154"/>
      <c r="K23" s="158"/>
    </row>
    <row r="24" spans="1:11" s="159" customFormat="1" ht="15.5" customHeight="1" x14ac:dyDescent="0.25">
      <c r="A24" s="187" t="s">
        <v>86</v>
      </c>
      <c r="B24" s="154">
        <v>2.5</v>
      </c>
      <c r="C24" s="161">
        <v>1.411</v>
      </c>
      <c r="D24" s="154">
        <v>2.4</v>
      </c>
      <c r="E24" s="154">
        <v>1.7784170292270376</v>
      </c>
      <c r="F24" s="163">
        <v>2.3738163497154545</v>
      </c>
      <c r="G24" s="163">
        <v>4.1957890948353338</v>
      </c>
      <c r="H24" s="154">
        <v>2.6961185718964913</v>
      </c>
      <c r="I24" s="168">
        <v>2.7643499165352523</v>
      </c>
      <c r="J24" s="154"/>
      <c r="K24" s="158"/>
    </row>
    <row r="25" spans="1:11" s="159" customFormat="1" ht="15.5" customHeight="1" x14ac:dyDescent="0.25">
      <c r="A25" s="187" t="s">
        <v>85</v>
      </c>
      <c r="B25" s="154">
        <v>0.5</v>
      </c>
      <c r="C25" s="161">
        <v>4.7359999999999998</v>
      </c>
      <c r="D25" s="154">
        <v>5.3</v>
      </c>
      <c r="E25" s="154">
        <v>1.8056946605272914</v>
      </c>
      <c r="F25" s="163">
        <v>1.2961704903847675</v>
      </c>
      <c r="G25" s="163">
        <v>1.9168151945139158</v>
      </c>
      <c r="H25" s="154">
        <v>2.5137047742449994</v>
      </c>
      <c r="I25" s="168">
        <v>1.8421228987054405</v>
      </c>
      <c r="J25" s="154"/>
      <c r="K25" s="140"/>
    </row>
    <row r="26" spans="1:11" s="159" customFormat="1" ht="15.5" customHeight="1" x14ac:dyDescent="0.25">
      <c r="A26" s="187" t="s">
        <v>87</v>
      </c>
      <c r="B26" s="154">
        <v>1.9</v>
      </c>
      <c r="C26" s="161">
        <v>5.6</v>
      </c>
      <c r="D26" s="154">
        <v>1.2</v>
      </c>
      <c r="E26" s="154">
        <v>1.8556360319800238</v>
      </c>
      <c r="F26" s="163">
        <v>2.451999167658812</v>
      </c>
      <c r="G26" s="163">
        <v>2.8812479382538214</v>
      </c>
      <c r="H26" s="154">
        <v>2.7826391319566</v>
      </c>
      <c r="I26" s="168">
        <v>-0.17495609504672416</v>
      </c>
      <c r="J26" s="154"/>
      <c r="K26" s="140"/>
    </row>
    <row r="27" spans="1:11" s="159" customFormat="1" ht="15.5" customHeight="1" x14ac:dyDescent="0.25">
      <c r="A27" s="187" t="s">
        <v>88</v>
      </c>
      <c r="B27" s="154">
        <v>1.33</v>
      </c>
      <c r="C27" s="162">
        <v>4.5</v>
      </c>
      <c r="D27" s="154">
        <v>1.7</v>
      </c>
      <c r="E27" s="154">
        <v>3.8503615877760069</v>
      </c>
      <c r="F27" s="163">
        <v>3.0398546748779012</v>
      </c>
      <c r="G27" s="163">
        <v>1.8258963670943444</v>
      </c>
      <c r="H27" s="154">
        <v>4.0959570161000443</v>
      </c>
      <c r="I27" s="168">
        <v>2.2492366687012293</v>
      </c>
      <c r="J27" s="154"/>
      <c r="K27" s="140"/>
    </row>
    <row r="28" spans="1:11" s="159" customFormat="1" ht="15.5" customHeight="1" x14ac:dyDescent="0.25">
      <c r="A28" s="187" t="s">
        <v>90</v>
      </c>
      <c r="B28" s="163">
        <v>6.8</v>
      </c>
      <c r="C28" s="164">
        <v>2.4</v>
      </c>
      <c r="D28" s="163">
        <v>5.6</v>
      </c>
      <c r="E28" s="154">
        <v>7.9838626636823165</v>
      </c>
      <c r="F28" s="163">
        <v>1.3676296504059735</v>
      </c>
      <c r="G28" s="163">
        <v>3.1985195793396741</v>
      </c>
      <c r="H28" s="154">
        <v>4.1110828395914325</v>
      </c>
      <c r="I28" s="168">
        <v>0.51544830756122906</v>
      </c>
      <c r="J28" s="154"/>
      <c r="K28" s="140"/>
    </row>
    <row r="29" spans="1:11" s="159" customFormat="1" ht="15.5" customHeight="1" x14ac:dyDescent="0.25">
      <c r="A29" s="187" t="s">
        <v>91</v>
      </c>
      <c r="B29" s="163">
        <v>3.36</v>
      </c>
      <c r="C29" s="165">
        <v>5.4</v>
      </c>
      <c r="D29" s="163">
        <v>3.1</v>
      </c>
      <c r="E29" s="154">
        <v>1.4062801774922491</v>
      </c>
      <c r="F29" s="163">
        <v>2.0469128586462375</v>
      </c>
      <c r="G29" s="163">
        <v>2.0905697601999691</v>
      </c>
      <c r="H29" s="154">
        <v>3.4023462048739646</v>
      </c>
      <c r="I29" s="168">
        <v>1.515070580009052</v>
      </c>
      <c r="J29" s="154"/>
      <c r="K29" s="140"/>
    </row>
    <row r="30" spans="1:11" s="159" customFormat="1" ht="15.5" customHeight="1" x14ac:dyDescent="0.25">
      <c r="A30" s="187" t="s">
        <v>92</v>
      </c>
      <c r="B30" s="163">
        <v>0.87</v>
      </c>
      <c r="C30" s="166">
        <v>3.8</v>
      </c>
      <c r="D30" s="163">
        <v>2.7</v>
      </c>
      <c r="E30" s="154">
        <v>-6</v>
      </c>
      <c r="F30" s="163">
        <v>3.2619828070386632</v>
      </c>
      <c r="G30" s="163">
        <v>3.1771702304062472</v>
      </c>
      <c r="H30" s="154">
        <v>3.8323231982171961</v>
      </c>
      <c r="I30" s="168">
        <v>1.3680280367910171</v>
      </c>
      <c r="J30" s="154"/>
      <c r="K30" s="140"/>
    </row>
    <row r="31" spans="1:11" s="159" customFormat="1" ht="15.5" customHeight="1" x14ac:dyDescent="0.25">
      <c r="A31" s="187" t="s">
        <v>93</v>
      </c>
      <c r="B31" s="163">
        <v>-0.23</v>
      </c>
      <c r="C31" s="167">
        <v>-0.6</v>
      </c>
      <c r="D31" s="163">
        <v>1.7</v>
      </c>
      <c r="E31" s="154">
        <v>4.4518586280655228</v>
      </c>
      <c r="F31" s="163">
        <v>2.135540615577213</v>
      </c>
      <c r="G31" s="163">
        <v>1.663673971488393</v>
      </c>
      <c r="H31" s="154">
        <v>2.7884818626733789</v>
      </c>
      <c r="I31" s="168">
        <v>-0.10227492556147411</v>
      </c>
      <c r="J31" s="154"/>
      <c r="K31" s="140"/>
    </row>
    <row r="32" spans="1:11" s="159" customFormat="1" ht="15.5" customHeight="1" x14ac:dyDescent="0.25">
      <c r="A32" s="187" t="s">
        <v>94</v>
      </c>
      <c r="B32" s="163">
        <v>1.31</v>
      </c>
      <c r="C32" s="167">
        <v>-17</v>
      </c>
      <c r="D32" s="163">
        <v>-3.4</v>
      </c>
      <c r="E32" s="154">
        <v>-3.1084441274727794</v>
      </c>
      <c r="F32" s="163">
        <v>-8.3506401559947534</v>
      </c>
      <c r="G32" s="163">
        <v>-5.7590897558500274</v>
      </c>
      <c r="H32" s="154">
        <v>-9.8579518491568905</v>
      </c>
      <c r="I32" s="168">
        <v>-9.8339288697083447</v>
      </c>
      <c r="J32" s="154"/>
      <c r="K32" s="145"/>
    </row>
    <row r="33" spans="1:12" s="159" customFormat="1" ht="15.5" customHeight="1" x14ac:dyDescent="0.25">
      <c r="A33" s="187" t="s">
        <v>95</v>
      </c>
      <c r="B33" s="163">
        <v>-1.26</v>
      </c>
      <c r="C33" s="167">
        <v>-4.9000000000000004</v>
      </c>
      <c r="D33" s="163">
        <v>2.6</v>
      </c>
      <c r="E33" s="154">
        <v>-7.0845879512138055</v>
      </c>
      <c r="F33" s="163">
        <v>12.460854406241381</v>
      </c>
      <c r="G33" s="163">
        <v>10.31475663776375</v>
      </c>
      <c r="H33" s="154">
        <v>18.544905766328569</v>
      </c>
      <c r="I33" s="168">
        <v>7.9568885545844523</v>
      </c>
      <c r="J33" s="163"/>
      <c r="K33" s="151"/>
      <c r="L33" s="158"/>
    </row>
    <row r="34" spans="1:12" s="159" customFormat="1" ht="15.5" customHeight="1" x14ac:dyDescent="0.25">
      <c r="A34" s="187" t="s">
        <v>98</v>
      </c>
      <c r="B34" s="179">
        <v>0.05</v>
      </c>
      <c r="C34" s="167">
        <v>20</v>
      </c>
      <c r="D34" s="163">
        <v>2.4</v>
      </c>
      <c r="E34" s="154">
        <v>-5.3001949376256761</v>
      </c>
      <c r="F34" s="163">
        <v>11.071861142981817</v>
      </c>
      <c r="G34" s="163">
        <v>11.669660909085792</v>
      </c>
      <c r="H34" s="154">
        <v>-0.14062823815021375</v>
      </c>
      <c r="I34" s="168">
        <v>1.9347068754687058</v>
      </c>
      <c r="J34" s="163"/>
      <c r="K34" s="151"/>
      <c r="L34" s="158"/>
    </row>
    <row r="35" spans="1:12" s="159" customFormat="1" ht="15.5" customHeight="1" x14ac:dyDescent="0.25">
      <c r="A35" s="187" t="s">
        <v>184</v>
      </c>
      <c r="B35" s="163" t="s">
        <v>223</v>
      </c>
      <c r="C35" s="167">
        <v>8</v>
      </c>
      <c r="D35" s="163">
        <v>4</v>
      </c>
      <c r="E35" s="154">
        <v>7.9986156145686493</v>
      </c>
      <c r="F35" s="163">
        <v>2.382468159438659</v>
      </c>
      <c r="G35" s="163">
        <v>1.9071970843167634</v>
      </c>
      <c r="H35" s="154">
        <v>1.4957233282438125</v>
      </c>
      <c r="I35" s="168">
        <v>2.0186899291109199</v>
      </c>
      <c r="J35" s="163"/>
      <c r="K35" s="151"/>
      <c r="L35" s="158"/>
    </row>
    <row r="36" spans="1:12" s="159" customFormat="1" ht="16.25" customHeight="1" x14ac:dyDescent="0.25">
      <c r="A36" s="187" t="s">
        <v>221</v>
      </c>
      <c r="B36" s="163" t="s">
        <v>222</v>
      </c>
      <c r="C36" s="167" t="s">
        <v>224</v>
      </c>
      <c r="D36" s="154" t="s">
        <v>68</v>
      </c>
      <c r="E36" s="154" t="s">
        <v>68</v>
      </c>
      <c r="F36" s="163">
        <v>3.1198113865473545</v>
      </c>
      <c r="G36" s="154" t="s">
        <v>68</v>
      </c>
      <c r="H36" s="154" t="s">
        <v>68</v>
      </c>
      <c r="I36" s="168">
        <v>-0.77504302488810595</v>
      </c>
      <c r="J36" s="163"/>
      <c r="K36" s="151"/>
      <c r="L36" s="158"/>
    </row>
    <row r="37" spans="1:12" ht="17.5" customHeight="1" outlineLevel="1" x14ac:dyDescent="0.25">
      <c r="A37" s="183" t="s">
        <v>209</v>
      </c>
      <c r="B37" s="184" t="s">
        <v>27</v>
      </c>
      <c r="C37" s="154" t="s">
        <v>27</v>
      </c>
      <c r="D37" s="154" t="s">
        <v>226</v>
      </c>
      <c r="E37" s="154">
        <v>0</v>
      </c>
      <c r="F37" s="154" t="s">
        <v>226</v>
      </c>
      <c r="G37" s="154" t="s">
        <v>226</v>
      </c>
      <c r="H37" s="154" t="s">
        <v>226</v>
      </c>
      <c r="I37" s="185" t="s">
        <v>226</v>
      </c>
      <c r="J37" s="130"/>
    </row>
    <row r="38" spans="1:12" ht="17.5" customHeight="1" outlineLevel="1" x14ac:dyDescent="0.25">
      <c r="A38" s="183" t="s">
        <v>210</v>
      </c>
      <c r="B38" s="184" t="s">
        <v>27</v>
      </c>
      <c r="C38" s="154" t="s">
        <v>27</v>
      </c>
      <c r="D38" s="154" t="s">
        <v>226</v>
      </c>
      <c r="E38" s="154">
        <v>5.9089607836595945</v>
      </c>
      <c r="F38" s="154">
        <v>1.3550997524554873</v>
      </c>
      <c r="G38" s="154">
        <v>1.1887704559079282</v>
      </c>
      <c r="H38" s="154">
        <v>0.66394112837284069</v>
      </c>
      <c r="I38" s="178">
        <v>-1.2326036449287585</v>
      </c>
      <c r="J38" s="130"/>
    </row>
    <row r="39" spans="1:12" ht="17.5" customHeight="1" outlineLevel="1" x14ac:dyDescent="0.25">
      <c r="A39" s="183" t="s">
        <v>211</v>
      </c>
      <c r="B39" s="184" t="s">
        <v>27</v>
      </c>
      <c r="C39" s="154" t="s">
        <v>27</v>
      </c>
      <c r="D39" s="154" t="s">
        <v>226</v>
      </c>
      <c r="E39" s="154">
        <v>4.5244038200122247</v>
      </c>
      <c r="F39" s="154">
        <v>0.5845360161300448</v>
      </c>
      <c r="G39" s="154">
        <v>0.7781610692571661</v>
      </c>
      <c r="H39" s="154">
        <v>1.7122620053284834</v>
      </c>
      <c r="I39" s="178">
        <v>4.0014624332811195</v>
      </c>
      <c r="J39" s="130"/>
    </row>
    <row r="40" spans="1:12" ht="17.5" customHeight="1" outlineLevel="1" x14ac:dyDescent="0.25">
      <c r="A40" s="183" t="s">
        <v>212</v>
      </c>
      <c r="B40" s="184" t="s">
        <v>27</v>
      </c>
      <c r="C40" s="154" t="s">
        <v>27</v>
      </c>
      <c r="D40" s="154" t="s">
        <v>226</v>
      </c>
      <c r="E40" s="154">
        <v>0.993960667235811</v>
      </c>
      <c r="F40" s="154">
        <v>1.1455182646587332</v>
      </c>
      <c r="G40" s="154">
        <v>1.0556641887187368</v>
      </c>
      <c r="H40" s="154">
        <v>1.3288612042804573</v>
      </c>
      <c r="I40" s="178">
        <v>4.8989184298763746</v>
      </c>
      <c r="J40" s="130"/>
    </row>
    <row r="41" spans="1:12" ht="17.5" customHeight="1" outlineLevel="1" x14ac:dyDescent="0.25">
      <c r="A41" s="183" t="s">
        <v>213</v>
      </c>
      <c r="B41" s="184" t="s">
        <v>27</v>
      </c>
      <c r="C41" s="184" t="s">
        <v>27</v>
      </c>
      <c r="D41" s="154" t="s">
        <v>226</v>
      </c>
      <c r="E41" s="154">
        <v>0.54754315086790939</v>
      </c>
      <c r="F41" s="154">
        <v>0.35469547022049142</v>
      </c>
      <c r="G41" s="154">
        <v>1.2789781377236409E-2</v>
      </c>
      <c r="H41" s="154">
        <v>1.2137070079757848</v>
      </c>
      <c r="I41" s="178">
        <v>-5.9908104558707862</v>
      </c>
      <c r="J41" s="130"/>
    </row>
    <row r="42" spans="1:12" ht="17.5" customHeight="1" outlineLevel="1" x14ac:dyDescent="0.25">
      <c r="A42" s="183" t="s">
        <v>214</v>
      </c>
      <c r="B42" s="184" t="s">
        <v>27</v>
      </c>
      <c r="C42" s="184" t="s">
        <v>27</v>
      </c>
      <c r="D42" s="154" t="s">
        <v>226</v>
      </c>
      <c r="E42" s="154">
        <v>-1.1074042490620002</v>
      </c>
      <c r="F42" s="154">
        <v>0.29830569907767313</v>
      </c>
      <c r="G42" s="154">
        <v>0.41994620728347343</v>
      </c>
      <c r="H42" s="154">
        <v>1.2770198716750798</v>
      </c>
      <c r="I42" s="178">
        <v>0.29884614445043667</v>
      </c>
      <c r="J42" s="130"/>
    </row>
    <row r="43" spans="1:12" ht="17.5" customHeight="1" outlineLevel="1" x14ac:dyDescent="0.25">
      <c r="A43" s="183" t="s">
        <v>215</v>
      </c>
      <c r="B43" s="184" t="s">
        <v>27</v>
      </c>
      <c r="C43" s="184" t="s">
        <v>27</v>
      </c>
      <c r="D43" s="154" t="s">
        <v>226</v>
      </c>
      <c r="E43" s="154">
        <v>3.9856822531877611</v>
      </c>
      <c r="F43" s="154">
        <v>0.85066486809377295</v>
      </c>
      <c r="G43" s="154">
        <v>2.2610195949554424</v>
      </c>
      <c r="H43" s="154">
        <v>0.92262270882027053</v>
      </c>
      <c r="I43" s="178">
        <v>3.9501909694971999</v>
      </c>
      <c r="J43" s="130"/>
    </row>
    <row r="44" spans="1:12" ht="17.5" customHeight="1" outlineLevel="1" x14ac:dyDescent="0.25">
      <c r="A44" s="183" t="s">
        <v>216</v>
      </c>
      <c r="B44" s="184" t="s">
        <v>27</v>
      </c>
      <c r="C44" s="184" t="s">
        <v>27</v>
      </c>
      <c r="D44" s="154" t="s">
        <v>226</v>
      </c>
      <c r="E44" s="154">
        <v>6.216315772457051</v>
      </c>
      <c r="F44" s="154">
        <v>0.67903653556710708</v>
      </c>
      <c r="G44" s="154">
        <v>-1.8880506479618475E-2</v>
      </c>
      <c r="H44" s="154">
        <v>0.67040468064358549</v>
      </c>
      <c r="I44" s="178">
        <v>5.5720340453892447</v>
      </c>
      <c r="J44" s="130"/>
    </row>
    <row r="45" spans="1:12" ht="17.5" customHeight="1" outlineLevel="1" x14ac:dyDescent="0.25">
      <c r="A45" s="183" t="s">
        <v>205</v>
      </c>
      <c r="B45" s="184" t="s">
        <v>27</v>
      </c>
      <c r="C45" s="184" t="s">
        <v>27</v>
      </c>
      <c r="D45" s="154" t="s">
        <v>226</v>
      </c>
      <c r="E45" s="154">
        <v>0.79825841169740386</v>
      </c>
      <c r="F45" s="154">
        <v>0.7489713290041351</v>
      </c>
      <c r="G45" s="154">
        <v>1.6477357194228688</v>
      </c>
      <c r="H45" s="154">
        <v>1.4045283932679524</v>
      </c>
      <c r="I45" s="178">
        <v>-5.9374314148253262</v>
      </c>
      <c r="J45" s="130"/>
    </row>
    <row r="46" spans="1:12" ht="17.5" customHeight="1" outlineLevel="1" x14ac:dyDescent="0.25">
      <c r="A46" s="183" t="s">
        <v>206</v>
      </c>
      <c r="B46" s="184" t="s">
        <v>27</v>
      </c>
      <c r="C46" s="184" t="s">
        <v>27</v>
      </c>
      <c r="D46" s="154" t="s">
        <v>226</v>
      </c>
      <c r="E46" s="154">
        <v>-3.1480874909033787</v>
      </c>
      <c r="F46" s="154">
        <v>1.6678839473595275</v>
      </c>
      <c r="G46" s="154">
        <v>0.63678909671605766</v>
      </c>
      <c r="H46" s="154">
        <v>0.889552238805976</v>
      </c>
      <c r="I46" s="178">
        <v>9.4204336021093127E-2</v>
      </c>
      <c r="J46" s="130"/>
    </row>
    <row r="47" spans="1:12" ht="17.5" customHeight="1" outlineLevel="1" x14ac:dyDescent="0.25">
      <c r="A47" s="183" t="s">
        <v>207</v>
      </c>
      <c r="B47" s="184" t="s">
        <v>27</v>
      </c>
      <c r="C47" s="184" t="s">
        <v>27</v>
      </c>
      <c r="D47" s="154" t="s">
        <v>226</v>
      </c>
      <c r="E47" s="154">
        <v>5.4284750287251597</v>
      </c>
      <c r="F47" s="154">
        <v>0.89701093581342661</v>
      </c>
      <c r="G47" s="154">
        <v>0.79929614806029292</v>
      </c>
      <c r="H47" s="154">
        <v>0.65684360021303689</v>
      </c>
      <c r="I47" s="178">
        <v>3.1934723183798752</v>
      </c>
      <c r="J47" s="130"/>
    </row>
    <row r="48" spans="1:12" s="101" customFormat="1" ht="17.5" customHeight="1" collapsed="1" x14ac:dyDescent="0.25">
      <c r="A48" s="183" t="s">
        <v>208</v>
      </c>
      <c r="B48" s="184" t="s">
        <v>27</v>
      </c>
      <c r="C48" s="184" t="s">
        <v>27</v>
      </c>
      <c r="D48" s="154" t="s">
        <v>226</v>
      </c>
      <c r="E48" s="154">
        <v>0.83839055668273943</v>
      </c>
      <c r="F48" s="154">
        <v>1.0383976491216771</v>
      </c>
      <c r="G48" s="154">
        <v>0.93167701863355035</v>
      </c>
      <c r="H48" s="154">
        <v>1.3080540858318557</v>
      </c>
      <c r="I48" s="178">
        <v>6.1460586796528105</v>
      </c>
      <c r="J48" s="130"/>
      <c r="K48" s="139"/>
    </row>
    <row r="49" spans="1:11" s="101" customFormat="1" ht="17.5" customHeight="1" x14ac:dyDescent="0.25">
      <c r="A49" s="183" t="s">
        <v>201</v>
      </c>
      <c r="B49" s="184" t="s">
        <v>27</v>
      </c>
      <c r="C49" s="184" t="s">
        <v>27</v>
      </c>
      <c r="D49" s="154" t="s">
        <v>226</v>
      </c>
      <c r="E49" s="154">
        <v>-4.662981553733843</v>
      </c>
      <c r="F49" s="154">
        <v>0.64556077694403768</v>
      </c>
      <c r="G49" s="154">
        <v>0.62966895087346586</v>
      </c>
      <c r="H49" s="154">
        <v>-0.37719425504134563</v>
      </c>
      <c r="I49" s="178">
        <v>-6.2615672290139912</v>
      </c>
      <c r="J49" s="130"/>
      <c r="K49" s="139"/>
    </row>
    <row r="50" spans="1:11" s="101" customFormat="1" ht="17.5" customHeight="1" x14ac:dyDescent="0.25">
      <c r="A50" s="183" t="s">
        <v>202</v>
      </c>
      <c r="B50" s="184" t="s">
        <v>27</v>
      </c>
      <c r="C50" s="184" t="s">
        <v>27</v>
      </c>
      <c r="D50" s="154" t="s">
        <v>226</v>
      </c>
      <c r="E50" s="154">
        <v>2.5806890818657706</v>
      </c>
      <c r="F50" s="154">
        <v>1.6619781050890197</v>
      </c>
      <c r="G50" s="154">
        <v>2.9847768706647884</v>
      </c>
      <c r="H50" s="154">
        <v>1.96009902431922</v>
      </c>
      <c r="I50" s="178">
        <v>-1.7136837057198591</v>
      </c>
      <c r="J50" s="130"/>
      <c r="K50" s="139"/>
    </row>
    <row r="51" spans="1:11" s="101" customFormat="1" ht="17.5" customHeight="1" x14ac:dyDescent="0.25">
      <c r="A51" s="183" t="s">
        <v>203</v>
      </c>
      <c r="B51" s="184" t="s">
        <v>27</v>
      </c>
      <c r="C51" s="184" t="s">
        <v>27</v>
      </c>
      <c r="D51" s="154" t="s">
        <v>226</v>
      </c>
      <c r="E51" s="154">
        <v>-0.92803824679529612</v>
      </c>
      <c r="F51" s="154">
        <v>1.2507785733139514</v>
      </c>
      <c r="G51" s="154">
        <v>0.12777719828935119</v>
      </c>
      <c r="H51" s="154">
        <v>-0.24565813528336378</v>
      </c>
      <c r="I51" s="178">
        <v>3.1079436183990339</v>
      </c>
      <c r="J51" s="130"/>
      <c r="K51" s="139"/>
    </row>
    <row r="52" spans="1:11" s="101" customFormat="1" ht="17.5" customHeight="1" x14ac:dyDescent="0.25">
      <c r="A52" s="183" t="s">
        <v>204</v>
      </c>
      <c r="B52" s="184" t="s">
        <v>68</v>
      </c>
      <c r="C52" s="184" t="s">
        <v>68</v>
      </c>
      <c r="D52" s="154" t="s">
        <v>226</v>
      </c>
      <c r="E52" s="154">
        <v>4.2258852548134485</v>
      </c>
      <c r="F52" s="154">
        <v>0.85874356260664797</v>
      </c>
      <c r="G52" s="154">
        <v>1.4547267457651003</v>
      </c>
      <c r="H52" s="154">
        <v>-0.19471966095871096</v>
      </c>
      <c r="I52" s="178">
        <v>4.7871599568396306</v>
      </c>
      <c r="J52" s="130"/>
      <c r="K52" s="139"/>
    </row>
    <row r="53" spans="1:11" s="101" customFormat="1" ht="17.5" customHeight="1" x14ac:dyDescent="0.25">
      <c r="A53" s="183" t="s">
        <v>197</v>
      </c>
      <c r="B53" s="184" t="s">
        <v>68</v>
      </c>
      <c r="C53" s="184" t="s">
        <v>68</v>
      </c>
      <c r="D53" s="154" t="s">
        <v>226</v>
      </c>
      <c r="E53" s="154">
        <v>-2.4001916109242529</v>
      </c>
      <c r="F53" s="154">
        <v>0.99937540103741185</v>
      </c>
      <c r="G53" s="154">
        <v>0.65019124350449431</v>
      </c>
      <c r="H53" s="154">
        <v>-0.5623457852757241</v>
      </c>
      <c r="I53" s="178">
        <v>-7.4744833207754908</v>
      </c>
      <c r="J53" s="130"/>
      <c r="K53" s="139"/>
    </row>
    <row r="54" spans="1:11" s="101" customFormat="1" ht="17.5" customHeight="1" x14ac:dyDescent="0.25">
      <c r="A54" s="183" t="s">
        <v>198</v>
      </c>
      <c r="B54" s="184" t="s">
        <v>68</v>
      </c>
      <c r="C54" s="184" t="s">
        <v>68</v>
      </c>
      <c r="D54" s="154" t="s">
        <v>226</v>
      </c>
      <c r="E54" s="154">
        <v>1.6214061490195064</v>
      </c>
      <c r="F54" s="154">
        <v>0.92582050690394624</v>
      </c>
      <c r="G54" s="154">
        <v>0.93127646085797267</v>
      </c>
      <c r="H54" s="154">
        <v>0.49339257891396926</v>
      </c>
      <c r="I54" s="178">
        <v>-1.1058889299471133</v>
      </c>
      <c r="J54" s="130"/>
      <c r="K54" s="139"/>
    </row>
    <row r="55" spans="1:11" s="101" customFormat="1" ht="17.5" customHeight="1" x14ac:dyDescent="0.25">
      <c r="A55" s="183" t="s">
        <v>199</v>
      </c>
      <c r="B55" s="184" t="s">
        <v>68</v>
      </c>
      <c r="C55" s="184" t="s">
        <v>68</v>
      </c>
      <c r="D55" s="154" t="s">
        <v>226</v>
      </c>
      <c r="E55" s="154">
        <v>1.5642954337113935</v>
      </c>
      <c r="F55" s="154">
        <v>1.2527645526688502</v>
      </c>
      <c r="G55" s="154">
        <v>1.903486416045169</v>
      </c>
      <c r="H55" s="154">
        <v>9.4748629016038421E-2</v>
      </c>
      <c r="I55" s="178">
        <v>2.7880696067947639</v>
      </c>
      <c r="J55" s="130"/>
      <c r="K55" s="139"/>
    </row>
    <row r="56" spans="1:11" s="101" customFormat="1" ht="17.5" customHeight="1" x14ac:dyDescent="0.25">
      <c r="A56" s="183" t="s">
        <v>200</v>
      </c>
      <c r="B56" s="184" t="s">
        <v>68</v>
      </c>
      <c r="C56" s="184" t="s">
        <v>68</v>
      </c>
      <c r="D56" s="154" t="s">
        <v>226</v>
      </c>
      <c r="E56" s="154">
        <v>5.5245026435635225</v>
      </c>
      <c r="F56" s="154">
        <v>1.6161907023370219</v>
      </c>
      <c r="G56" s="154">
        <v>1.51510320909982</v>
      </c>
      <c r="H56" s="154">
        <v>1.0125638230738474</v>
      </c>
      <c r="I56" s="178">
        <v>5.4926559415233669</v>
      </c>
      <c r="J56" s="130"/>
      <c r="K56" s="139"/>
    </row>
    <row r="57" spans="1:11" s="101" customFormat="1" ht="17.5" customHeight="1" x14ac:dyDescent="0.25">
      <c r="A57" s="183" t="s">
        <v>193</v>
      </c>
      <c r="B57" s="184" t="s">
        <v>68</v>
      </c>
      <c r="C57" s="184" t="s">
        <v>68</v>
      </c>
      <c r="D57" s="154" t="s">
        <v>226</v>
      </c>
      <c r="E57" s="154">
        <v>-4.8903584964746472</v>
      </c>
      <c r="F57" s="154">
        <v>0.94382661459127348</v>
      </c>
      <c r="G57" s="154">
        <v>0.73036766142764975</v>
      </c>
      <c r="H57" s="154">
        <v>1.1869941786170699</v>
      </c>
      <c r="I57" s="178">
        <v>-7.3108709985385048</v>
      </c>
      <c r="J57" s="130"/>
      <c r="K57" s="139"/>
    </row>
    <row r="58" spans="1:11" s="101" customFormat="1" ht="17.5" customHeight="1" x14ac:dyDescent="0.25">
      <c r="A58" s="183" t="s">
        <v>194</v>
      </c>
      <c r="B58" s="184" t="s">
        <v>68</v>
      </c>
      <c r="C58" s="184" t="s">
        <v>68</v>
      </c>
      <c r="D58" s="154" t="s">
        <v>226</v>
      </c>
      <c r="E58" s="154">
        <v>-1.1403239123758482</v>
      </c>
      <c r="F58" s="154">
        <v>0.83500002981278953</v>
      </c>
      <c r="G58" s="154">
        <v>0.32460221505503739</v>
      </c>
      <c r="H58" s="154">
        <v>0.82788426458620279</v>
      </c>
      <c r="I58" s="178">
        <v>-0.61982553639417404</v>
      </c>
      <c r="J58" s="130"/>
      <c r="K58" s="139"/>
    </row>
    <row r="59" spans="1:11" s="101" customFormat="1" ht="17.5" customHeight="1" x14ac:dyDescent="0.25">
      <c r="A59" s="183" t="s">
        <v>195</v>
      </c>
      <c r="B59" s="184" t="s">
        <v>68</v>
      </c>
      <c r="C59" s="184" t="s">
        <v>68</v>
      </c>
      <c r="D59" s="154" t="s">
        <v>226</v>
      </c>
      <c r="E59" s="154">
        <v>3.5040241896388693</v>
      </c>
      <c r="F59" s="154">
        <v>1.3230270261286137</v>
      </c>
      <c r="G59" s="154">
        <v>1.1581571695937072</v>
      </c>
      <c r="H59" s="154">
        <v>2.8028278779781886</v>
      </c>
      <c r="I59" s="178">
        <v>3.1554278405158414</v>
      </c>
      <c r="J59" s="130"/>
      <c r="K59" s="139"/>
    </row>
    <row r="60" spans="1:11" s="101" customFormat="1" ht="17.5" customHeight="1" x14ac:dyDescent="0.25">
      <c r="A60" s="183" t="s">
        <v>196</v>
      </c>
      <c r="B60" s="184" t="s">
        <v>68</v>
      </c>
      <c r="C60" s="184" t="s">
        <v>68</v>
      </c>
      <c r="D60" s="154" t="s">
        <v>226</v>
      </c>
      <c r="E60" s="154">
        <v>7.9154387785495146</v>
      </c>
      <c r="F60" s="154">
        <v>1.6427790050407793</v>
      </c>
      <c r="G60" s="154">
        <v>1.6972063682787706</v>
      </c>
      <c r="H60" s="154">
        <v>1.2237714904562011</v>
      </c>
      <c r="I60" s="178">
        <v>4.3703028671354218</v>
      </c>
      <c r="J60" s="130"/>
      <c r="K60" s="139"/>
    </row>
    <row r="61" spans="1:11" s="101" customFormat="1" ht="17.5" customHeight="1" x14ac:dyDescent="0.25">
      <c r="A61" s="183" t="s">
        <v>189</v>
      </c>
      <c r="B61" s="184" t="s">
        <v>68</v>
      </c>
      <c r="C61" s="184" t="s">
        <v>68</v>
      </c>
      <c r="D61" s="154" t="s">
        <v>226</v>
      </c>
      <c r="E61" s="154">
        <v>-3.354917317591827</v>
      </c>
      <c r="F61" s="154">
        <v>0.36444736113372755</v>
      </c>
      <c r="G61" s="154">
        <v>0.40178031981309914</v>
      </c>
      <c r="H61" s="154">
        <v>1.4550512210126669</v>
      </c>
      <c r="I61" s="178">
        <v>-3.5385159959476056</v>
      </c>
      <c r="J61" s="130"/>
      <c r="K61" s="139"/>
    </row>
    <row r="62" spans="1:11" s="101" customFormat="1" ht="17.5" customHeight="1" x14ac:dyDescent="0.25">
      <c r="A62" s="183" t="s">
        <v>190</v>
      </c>
      <c r="B62" s="184" t="s">
        <v>68</v>
      </c>
      <c r="C62" s="184" t="s">
        <v>68</v>
      </c>
      <c r="D62" s="154" t="s">
        <v>226</v>
      </c>
      <c r="E62" s="154">
        <v>-1.8624000980089903</v>
      </c>
      <c r="F62" s="154">
        <v>1.8205830083557686</v>
      </c>
      <c r="G62" s="154">
        <v>0.91936039261703684</v>
      </c>
      <c r="H62" s="154">
        <v>4.7454588595073233E-2</v>
      </c>
      <c r="I62" s="178">
        <v>-0.96219061598421263</v>
      </c>
      <c r="J62" s="130"/>
      <c r="K62" s="139"/>
    </row>
    <row r="63" spans="1:11" s="101" customFormat="1" ht="17.5" customHeight="1" x14ac:dyDescent="0.25">
      <c r="A63" s="183" t="s">
        <v>191</v>
      </c>
      <c r="B63" s="184" t="s">
        <v>68</v>
      </c>
      <c r="C63" s="184" t="s">
        <v>68</v>
      </c>
      <c r="D63" s="154" t="s">
        <v>226</v>
      </c>
      <c r="E63" s="154">
        <v>8.1610257899552323</v>
      </c>
      <c r="F63" s="154">
        <v>9.9774128259525696E-2</v>
      </c>
      <c r="G63" s="154">
        <v>0.277602022055774</v>
      </c>
      <c r="H63" s="154">
        <v>0.39263221692272054</v>
      </c>
      <c r="I63" s="178">
        <v>2.6663225481127171</v>
      </c>
      <c r="J63" s="130"/>
      <c r="K63" s="139"/>
    </row>
    <row r="64" spans="1:11" s="101" customFormat="1" ht="17.5" customHeight="1" x14ac:dyDescent="0.25">
      <c r="A64" s="183" t="s">
        <v>192</v>
      </c>
      <c r="B64" s="184" t="s">
        <v>68</v>
      </c>
      <c r="C64" s="184" t="s">
        <v>68</v>
      </c>
      <c r="D64" s="154" t="s">
        <v>226</v>
      </c>
      <c r="E64" s="154">
        <v>2.5047973604507519</v>
      </c>
      <c r="F64" s="154">
        <v>0.59436175514207434</v>
      </c>
      <c r="G64" s="154">
        <v>-0.37098335364987634</v>
      </c>
      <c r="H64" s="154">
        <v>0.19686072759725448</v>
      </c>
      <c r="I64" s="178">
        <v>4.6544601959484595</v>
      </c>
      <c r="J64" s="130"/>
      <c r="K64" s="139"/>
    </row>
    <row r="65" spans="1:11" s="101" customFormat="1" ht="16.5" customHeight="1" x14ac:dyDescent="0.25">
      <c r="A65" s="177" t="s">
        <v>185</v>
      </c>
      <c r="B65" s="184" t="s">
        <v>68</v>
      </c>
      <c r="C65" s="184" t="s">
        <v>68</v>
      </c>
      <c r="D65" s="154" t="s">
        <v>226</v>
      </c>
      <c r="E65" s="154">
        <v>-2.7667102617309354</v>
      </c>
      <c r="F65" s="154">
        <v>-0.32422100322342828</v>
      </c>
      <c r="G65" s="154">
        <v>1.0358571021201328</v>
      </c>
      <c r="H65" s="154">
        <v>0.34841380033007852</v>
      </c>
      <c r="I65" s="178">
        <v>-3.6416160226031309</v>
      </c>
      <c r="J65" s="130"/>
      <c r="K65" s="139"/>
    </row>
    <row r="66" spans="1:11" s="101" customFormat="1" ht="16.5" customHeight="1" x14ac:dyDescent="0.25">
      <c r="A66" s="177" t="s">
        <v>186</v>
      </c>
      <c r="B66" s="184" t="s">
        <v>68</v>
      </c>
      <c r="C66" s="184" t="s">
        <v>68</v>
      </c>
      <c r="D66" s="154" t="s">
        <v>226</v>
      </c>
      <c r="E66" s="154">
        <v>0.3060706592191309</v>
      </c>
      <c r="F66" s="154">
        <v>0.62138921486550203</v>
      </c>
      <c r="G66" s="154">
        <v>0.81552951987136169</v>
      </c>
      <c r="H66" s="154">
        <v>1.4227536156215592</v>
      </c>
      <c r="I66" s="178">
        <v>-2.3980610161236484</v>
      </c>
      <c r="J66" s="130"/>
      <c r="K66" s="139"/>
    </row>
    <row r="67" spans="1:11" s="101" customFormat="1" ht="16.5" customHeight="1" x14ac:dyDescent="0.25">
      <c r="A67" s="177" t="s">
        <v>187</v>
      </c>
      <c r="B67" s="184" t="s">
        <v>68</v>
      </c>
      <c r="C67" s="184" t="s">
        <v>68</v>
      </c>
      <c r="D67" s="154" t="s">
        <v>226</v>
      </c>
      <c r="E67" s="154">
        <v>5.7786655753753848</v>
      </c>
      <c r="F67" s="154">
        <v>-0.40034901605051232</v>
      </c>
      <c r="G67" s="154">
        <v>1.1738472305864462</v>
      </c>
      <c r="H67" s="154">
        <v>0.761885150961362</v>
      </c>
      <c r="I67" s="178">
        <v>1.3711990046648026</v>
      </c>
      <c r="J67" s="130"/>
      <c r="K67" s="139"/>
    </row>
    <row r="68" spans="1:11" s="101" customFormat="1" ht="16.5" customHeight="1" x14ac:dyDescent="0.25">
      <c r="A68" s="177" t="s">
        <v>188</v>
      </c>
      <c r="B68" s="184" t="s">
        <v>68</v>
      </c>
      <c r="C68" s="184" t="s">
        <v>68</v>
      </c>
      <c r="D68" s="154" t="s">
        <v>226</v>
      </c>
      <c r="E68" s="154">
        <v>4.7843403582343171</v>
      </c>
      <c r="F68" s="154">
        <v>0.27731435849645436</v>
      </c>
      <c r="G68" s="154">
        <v>1.2171775509087723</v>
      </c>
      <c r="H68" s="154">
        <v>1.4841494878279349</v>
      </c>
      <c r="I68" s="178">
        <v>3.141856692286126</v>
      </c>
      <c r="J68" s="130"/>
      <c r="K68" s="139"/>
    </row>
    <row r="69" spans="1:11" s="101" customFormat="1" ht="16.5" customHeight="1" x14ac:dyDescent="0.25">
      <c r="A69" s="177" t="s">
        <v>101</v>
      </c>
      <c r="B69" s="184" t="s">
        <v>68</v>
      </c>
      <c r="C69" s="184" t="s">
        <v>68</v>
      </c>
      <c r="D69" s="154" t="s">
        <v>226</v>
      </c>
      <c r="E69" s="154">
        <v>-7.3645632695366885</v>
      </c>
      <c r="F69" s="154">
        <v>0.82822721558440549</v>
      </c>
      <c r="G69" s="154">
        <v>0.75305800676449053</v>
      </c>
      <c r="H69" s="154">
        <v>0.89105920257752302</v>
      </c>
      <c r="I69" s="178">
        <v>-3.9158003361859528</v>
      </c>
      <c r="J69" s="130"/>
      <c r="K69" s="139"/>
    </row>
    <row r="70" spans="1:11" s="101" customFormat="1" ht="16.5" customHeight="1" x14ac:dyDescent="0.25">
      <c r="A70" s="177" t="s">
        <v>102</v>
      </c>
      <c r="B70" s="184" t="s">
        <v>68</v>
      </c>
      <c r="C70" s="184" t="s">
        <v>68</v>
      </c>
      <c r="D70" s="154" t="s">
        <v>226</v>
      </c>
      <c r="E70" s="154">
        <v>2.9377593993496163</v>
      </c>
      <c r="F70" s="154">
        <v>0.61550245578357021</v>
      </c>
      <c r="G70" s="154">
        <v>1.7283319608901024</v>
      </c>
      <c r="H70" s="154">
        <v>1.3172995359512925</v>
      </c>
      <c r="I70" s="178">
        <v>-0.74290115739536589</v>
      </c>
      <c r="J70" s="130"/>
      <c r="K70" s="139"/>
    </row>
    <row r="71" spans="1:11" s="101" customFormat="1" ht="16.5" customHeight="1" x14ac:dyDescent="0.25">
      <c r="A71" s="177" t="s">
        <v>103</v>
      </c>
      <c r="B71" s="184" t="s">
        <v>68</v>
      </c>
      <c r="C71" s="184" t="s">
        <v>68</v>
      </c>
      <c r="D71" s="154" t="s">
        <v>226</v>
      </c>
      <c r="E71" s="154">
        <v>4.1113444719753431</v>
      </c>
      <c r="F71" s="154">
        <v>0.40352870399802043</v>
      </c>
      <c r="G71" s="154">
        <v>0.29959898396867857</v>
      </c>
      <c r="H71" s="154">
        <v>1.172125092341787</v>
      </c>
      <c r="I71" s="178">
        <v>2.6136978426996649</v>
      </c>
      <c r="J71" s="130"/>
      <c r="K71" s="139"/>
    </row>
    <row r="72" spans="1:11" s="101" customFormat="1" ht="16.5" customHeight="1" x14ac:dyDescent="0.25">
      <c r="A72" s="177" t="s">
        <v>104</v>
      </c>
      <c r="B72" s="184" t="s">
        <v>68</v>
      </c>
      <c r="C72" s="184" t="s">
        <v>68</v>
      </c>
      <c r="D72" s="154" t="s">
        <v>226</v>
      </c>
      <c r="E72" s="154">
        <v>3.3959332169842611</v>
      </c>
      <c r="F72" s="154">
        <v>0.13065576705911042</v>
      </c>
      <c r="G72" s="154">
        <v>0.81540645089472719</v>
      </c>
      <c r="H72" s="154">
        <v>1.3313537458014935</v>
      </c>
      <c r="I72" s="178">
        <v>3.649704789357088</v>
      </c>
      <c r="J72" s="130"/>
      <c r="K72" s="139"/>
    </row>
    <row r="73" spans="1:11" s="101" customFormat="1" ht="16.5" customHeight="1" x14ac:dyDescent="0.25">
      <c r="A73" s="177" t="s">
        <v>105</v>
      </c>
      <c r="B73" s="184" t="s">
        <v>68</v>
      </c>
      <c r="C73" s="184" t="s">
        <v>68</v>
      </c>
      <c r="D73" s="154" t="s">
        <v>226</v>
      </c>
      <c r="E73" s="154">
        <v>-2.5916908787082491</v>
      </c>
      <c r="F73" s="154">
        <v>0.51672318691697683</v>
      </c>
      <c r="G73" s="154">
        <v>0.18863063361489196</v>
      </c>
      <c r="H73" s="154">
        <v>0.55244637667234997</v>
      </c>
      <c r="I73" s="178">
        <v>-3.7949199718323712</v>
      </c>
      <c r="J73" s="130"/>
      <c r="K73" s="139"/>
    </row>
    <row r="74" spans="1:11" s="101" customFormat="1" ht="16.5" customHeight="1" x14ac:dyDescent="0.25">
      <c r="A74" s="177" t="s">
        <v>106</v>
      </c>
      <c r="B74" s="184" t="s">
        <v>68</v>
      </c>
      <c r="C74" s="184" t="s">
        <v>68</v>
      </c>
      <c r="D74" s="154" t="s">
        <v>226</v>
      </c>
      <c r="E74" s="154">
        <v>1.510495579476185</v>
      </c>
      <c r="F74" s="154">
        <v>0.8933778011626714</v>
      </c>
      <c r="G74" s="154">
        <v>0.42583935661826899</v>
      </c>
      <c r="H74" s="154">
        <v>0.43714019539929438</v>
      </c>
      <c r="I74" s="178">
        <v>-0.88199696803215488</v>
      </c>
      <c r="J74" s="130"/>
      <c r="K74" s="139"/>
    </row>
    <row r="75" spans="1:11" s="101" customFormat="1" ht="16.5" customHeight="1" x14ac:dyDescent="0.25">
      <c r="A75" s="177" t="s">
        <v>107</v>
      </c>
      <c r="B75" s="184" t="s">
        <v>68</v>
      </c>
      <c r="C75" s="184" t="s">
        <v>68</v>
      </c>
      <c r="D75" s="154" t="s">
        <v>226</v>
      </c>
      <c r="E75" s="154">
        <v>2.486420006982911</v>
      </c>
      <c r="F75" s="154">
        <v>1.6668962697110175</v>
      </c>
      <c r="G75" s="154">
        <v>1.7415559078161209</v>
      </c>
      <c r="H75" s="154">
        <v>2.1072159063882481</v>
      </c>
      <c r="I75" s="178">
        <v>2.4435740844619573</v>
      </c>
      <c r="J75" s="130"/>
      <c r="K75" s="139"/>
    </row>
    <row r="76" spans="1:11" s="101" customFormat="1" ht="16.5" customHeight="1" x14ac:dyDescent="0.25">
      <c r="A76" s="177" t="s">
        <v>108</v>
      </c>
      <c r="B76" s="184" t="s">
        <v>68</v>
      </c>
      <c r="C76" s="184" t="s">
        <v>68</v>
      </c>
      <c r="D76" s="154" t="s">
        <v>226</v>
      </c>
      <c r="E76" s="154">
        <v>2.4473051075569714</v>
      </c>
      <c r="F76" s="154">
        <v>1.1540457276178131</v>
      </c>
      <c r="G76" s="154">
        <v>1.65721356811774</v>
      </c>
      <c r="H76" s="154">
        <v>1.3043883350414518</v>
      </c>
      <c r="I76" s="178">
        <v>4.3036394820174024</v>
      </c>
      <c r="J76" s="130"/>
      <c r="K76" s="139"/>
    </row>
    <row r="77" spans="1:11" s="101" customFormat="1" ht="16.5" customHeight="1" x14ac:dyDescent="0.25">
      <c r="A77" s="177" t="s">
        <v>109</v>
      </c>
      <c r="B77" s="184" t="s">
        <v>68</v>
      </c>
      <c r="C77" s="184" t="s">
        <v>68</v>
      </c>
      <c r="D77" s="154" t="s">
        <v>226</v>
      </c>
      <c r="E77" s="154">
        <v>-2.5580924352198053</v>
      </c>
      <c r="F77" s="154">
        <v>0.57291648606975798</v>
      </c>
      <c r="G77" s="154">
        <v>0.76573018474196886</v>
      </c>
      <c r="H77" s="154">
        <v>1.7060608847604186</v>
      </c>
      <c r="I77" s="178">
        <v>-2.6169858756555442</v>
      </c>
      <c r="J77" s="130"/>
      <c r="K77" s="139"/>
    </row>
    <row r="78" spans="1:11" s="101" customFormat="1" ht="16.5" customHeight="1" x14ac:dyDescent="0.25">
      <c r="A78" s="177" t="s">
        <v>110</v>
      </c>
      <c r="B78" s="184" t="s">
        <v>68</v>
      </c>
      <c r="C78" s="184" t="s">
        <v>68</v>
      </c>
      <c r="D78" s="154" t="s">
        <v>226</v>
      </c>
      <c r="E78" s="154">
        <v>-2.3179513311334716</v>
      </c>
      <c r="F78" s="154">
        <v>0.7787387580088847</v>
      </c>
      <c r="G78" s="154">
        <v>0.67567172299214917</v>
      </c>
      <c r="H78" s="154">
        <v>0.86358909436179943</v>
      </c>
      <c r="I78" s="178">
        <v>-1.8291891684061881</v>
      </c>
      <c r="J78" s="130"/>
      <c r="K78" s="139"/>
    </row>
    <row r="79" spans="1:11" s="101" customFormat="1" ht="16.5" customHeight="1" x14ac:dyDescent="0.25">
      <c r="A79" s="177" t="s">
        <v>111</v>
      </c>
      <c r="B79" s="184" t="s">
        <v>68</v>
      </c>
      <c r="C79" s="184" t="s">
        <v>68</v>
      </c>
      <c r="D79" s="154" t="s">
        <v>226</v>
      </c>
      <c r="E79" s="154">
        <v>4.4365077370587045</v>
      </c>
      <c r="F79" s="154">
        <v>0.94124722465944899</v>
      </c>
      <c r="G79" s="154">
        <v>0.76585161770175603</v>
      </c>
      <c r="H79" s="154">
        <v>0.28689259458489857</v>
      </c>
      <c r="I79" s="178">
        <v>2.7456253579920116</v>
      </c>
      <c r="J79" s="130"/>
      <c r="K79" s="139"/>
    </row>
    <row r="80" spans="1:11" s="101" customFormat="1" ht="16.5" customHeight="1" x14ac:dyDescent="0.25">
      <c r="A80" s="177" t="s">
        <v>112</v>
      </c>
      <c r="B80" s="184" t="s">
        <v>68</v>
      </c>
      <c r="C80" s="184" t="s">
        <v>68</v>
      </c>
      <c r="D80" s="154" t="s">
        <v>226</v>
      </c>
      <c r="E80" s="154">
        <v>9.4937463534343891</v>
      </c>
      <c r="F80" s="154">
        <v>1.0220273689720614</v>
      </c>
      <c r="G80" s="154">
        <v>0.74647952299122267</v>
      </c>
      <c r="H80" s="154">
        <v>0.35088503486500144</v>
      </c>
      <c r="I80" s="178">
        <v>2.8861944861805</v>
      </c>
      <c r="J80" s="130"/>
      <c r="K80" s="139"/>
    </row>
    <row r="81" spans="1:11" s="101" customFormat="1" ht="16.5" customHeight="1" x14ac:dyDescent="0.25">
      <c r="A81" s="177" t="s">
        <v>113</v>
      </c>
      <c r="B81" s="184" t="s">
        <v>68</v>
      </c>
      <c r="C81" s="184" t="s">
        <v>68</v>
      </c>
      <c r="D81" s="154" t="s">
        <v>226</v>
      </c>
      <c r="E81" s="154">
        <v>-4.6129585039862064</v>
      </c>
      <c r="F81" s="154">
        <v>1.1108825076965303</v>
      </c>
      <c r="G81" s="154">
        <v>0.75955090908570355</v>
      </c>
      <c r="H81" s="154">
        <v>1.1670118705596764</v>
      </c>
      <c r="I81" s="178">
        <v>-2.569273993115047</v>
      </c>
      <c r="J81" s="130"/>
      <c r="K81" s="139"/>
    </row>
    <row r="82" spans="1:11" s="101" customFormat="1" ht="16.5" customHeight="1" x14ac:dyDescent="0.25">
      <c r="A82" s="177" t="s">
        <v>114</v>
      </c>
      <c r="B82" s="184" t="s">
        <v>68</v>
      </c>
      <c r="C82" s="184" t="s">
        <v>68</v>
      </c>
      <c r="D82" s="154" t="s">
        <v>226</v>
      </c>
      <c r="E82" s="154">
        <v>0.24114630618956312</v>
      </c>
      <c r="F82" s="154">
        <v>0.48660447840531162</v>
      </c>
      <c r="G82" s="154">
        <v>0.45076135211363066</v>
      </c>
      <c r="H82" s="154">
        <v>1.5982388552559144</v>
      </c>
      <c r="I82" s="178">
        <v>-1.2803683455425983</v>
      </c>
      <c r="J82" s="130"/>
      <c r="K82" s="139"/>
    </row>
    <row r="83" spans="1:11" s="101" customFormat="1" ht="16.5" customHeight="1" x14ac:dyDescent="0.25">
      <c r="A83" s="177" t="s">
        <v>115</v>
      </c>
      <c r="B83" s="184" t="s">
        <v>68</v>
      </c>
      <c r="C83" s="184" t="s">
        <v>68</v>
      </c>
      <c r="D83" s="154" t="s">
        <v>226</v>
      </c>
      <c r="E83" s="154">
        <v>2.3331860604056232</v>
      </c>
      <c r="F83" s="154">
        <v>0.7856219802722535</v>
      </c>
      <c r="G83" s="154">
        <v>1.1265120540182778</v>
      </c>
      <c r="H83" s="154">
        <v>0.48753006435396173</v>
      </c>
      <c r="I83" s="178">
        <v>3.0881985922828221</v>
      </c>
      <c r="J83" s="130"/>
      <c r="K83" s="139"/>
    </row>
    <row r="84" spans="1:11" s="101" customFormat="1" ht="16.5" customHeight="1" x14ac:dyDescent="0.25">
      <c r="A84" s="177" t="s">
        <v>116</v>
      </c>
      <c r="B84" s="184" t="s">
        <v>68</v>
      </c>
      <c r="C84" s="184" t="s">
        <v>68</v>
      </c>
      <c r="D84" s="154" t="s">
        <v>226</v>
      </c>
      <c r="E84" s="154">
        <v>3.5429157308770982</v>
      </c>
      <c r="F84" s="154">
        <v>0.56792823835803574</v>
      </c>
      <c r="G84" s="154">
        <v>0.76948456836724688</v>
      </c>
      <c r="H84" s="154">
        <v>-0.40322580645161565</v>
      </c>
      <c r="I84" s="178">
        <v>3.260746029546624</v>
      </c>
      <c r="J84" s="130"/>
      <c r="K84" s="139"/>
    </row>
    <row r="85" spans="1:11" s="101" customFormat="1" ht="16.5" customHeight="1" x14ac:dyDescent="0.25">
      <c r="A85" s="177" t="s">
        <v>117</v>
      </c>
      <c r="B85" s="152" t="s">
        <v>68</v>
      </c>
      <c r="C85" s="152" t="s">
        <v>68</v>
      </c>
      <c r="D85" s="154" t="s">
        <v>226</v>
      </c>
      <c r="E85" s="154">
        <v>-4.3081506551938418</v>
      </c>
      <c r="F85" s="154">
        <v>1.3486661199029442</v>
      </c>
      <c r="G85" s="154">
        <v>0.10349783847678395</v>
      </c>
      <c r="H85" s="154">
        <v>1.7320141159150353</v>
      </c>
      <c r="I85" s="178">
        <v>-2.4431173115457199</v>
      </c>
      <c r="J85" s="130"/>
      <c r="K85" s="139"/>
    </row>
    <row r="86" spans="1:11" s="101" customFormat="1" ht="16.5" customHeight="1" x14ac:dyDescent="0.25">
      <c r="A86" s="177" t="s">
        <v>118</v>
      </c>
      <c r="B86" s="154" t="s">
        <v>68</v>
      </c>
      <c r="C86" s="154" t="s">
        <v>68</v>
      </c>
      <c r="D86" s="154" t="s">
        <v>226</v>
      </c>
      <c r="E86" s="154">
        <v>-2.6580974713823196</v>
      </c>
      <c r="F86" s="154">
        <v>0.24558373055836569</v>
      </c>
      <c r="G86" s="154">
        <v>0.22923382681896953</v>
      </c>
      <c r="H86" s="154">
        <v>0.41286258486027805</v>
      </c>
      <c r="I86" s="178">
        <v>-2.4035348282273219</v>
      </c>
      <c r="J86" s="130"/>
      <c r="K86" s="139"/>
    </row>
    <row r="87" spans="1:11" s="101" customFormat="1" ht="16.5" customHeight="1" x14ac:dyDescent="0.25">
      <c r="A87" s="177" t="s">
        <v>119</v>
      </c>
      <c r="B87" s="154" t="s">
        <v>68</v>
      </c>
      <c r="C87" s="154" t="s">
        <v>68</v>
      </c>
      <c r="D87" s="154" t="s">
        <v>226</v>
      </c>
      <c r="E87" s="154">
        <v>3.6080400248136755</v>
      </c>
      <c r="F87" s="154">
        <v>0.15045618810948724</v>
      </c>
      <c r="G87" s="154">
        <v>1.4897924191219971</v>
      </c>
      <c r="H87" s="154">
        <v>0.6294640018650739</v>
      </c>
      <c r="I87" s="178">
        <v>1.8673148639339843</v>
      </c>
      <c r="J87" s="130"/>
      <c r="K87" s="139"/>
    </row>
    <row r="88" spans="1:11" s="101" customFormat="1" ht="16.5" customHeight="1" x14ac:dyDescent="0.25">
      <c r="A88" s="177" t="s">
        <v>120</v>
      </c>
      <c r="B88" s="154" t="s">
        <v>68</v>
      </c>
      <c r="C88" s="154" t="s">
        <v>68</v>
      </c>
      <c r="D88" s="154" t="s">
        <v>226</v>
      </c>
      <c r="E88" s="154">
        <v>2.6787339910382002</v>
      </c>
      <c r="F88" s="154">
        <v>0.84371169635734589</v>
      </c>
      <c r="G88" s="154">
        <v>1.2790852932440799</v>
      </c>
      <c r="H88" s="154">
        <v>0.82350463352992165</v>
      </c>
      <c r="I88" s="178">
        <v>4.629737582136741</v>
      </c>
      <c r="J88" s="130"/>
      <c r="K88" s="139"/>
    </row>
    <row r="89" spans="1:11" s="101" customFormat="1" ht="16.5" customHeight="1" x14ac:dyDescent="0.25">
      <c r="A89" s="177" t="s">
        <v>121</v>
      </c>
      <c r="B89" s="154" t="s">
        <v>68</v>
      </c>
      <c r="C89" s="154" t="s">
        <v>68</v>
      </c>
      <c r="D89" s="154" t="s">
        <v>226</v>
      </c>
      <c r="E89" s="154">
        <v>-3.0167519391033295</v>
      </c>
      <c r="F89" s="154">
        <v>0.293598860618971</v>
      </c>
      <c r="G89" s="154">
        <v>1.3856191565211589</v>
      </c>
      <c r="H89" s="154">
        <v>1.318125796411195</v>
      </c>
      <c r="I89" s="178">
        <v>-1.7825796593071033</v>
      </c>
      <c r="J89" s="130"/>
      <c r="K89" s="139"/>
    </row>
    <row r="90" spans="1:11" s="101" customFormat="1" ht="16.5" customHeight="1" x14ac:dyDescent="0.25">
      <c r="A90" s="177" t="s">
        <v>122</v>
      </c>
      <c r="B90" s="154" t="s">
        <v>68</v>
      </c>
      <c r="C90" s="154" t="s">
        <v>68</v>
      </c>
      <c r="D90" s="154" t="s">
        <v>226</v>
      </c>
      <c r="E90" s="154">
        <v>-0.54284615448905527</v>
      </c>
      <c r="F90" s="154">
        <v>0.6384345300807297</v>
      </c>
      <c r="G90" s="154">
        <v>0.66556093677436934</v>
      </c>
      <c r="H90" s="154">
        <v>0.9071790853985533</v>
      </c>
      <c r="I90" s="178">
        <v>-2.7903184451303531</v>
      </c>
      <c r="J90" s="130"/>
      <c r="K90" s="139"/>
    </row>
    <row r="91" spans="1:11" s="101" customFormat="1" ht="16.5" customHeight="1" x14ac:dyDescent="0.25">
      <c r="A91" s="177" t="s">
        <v>123</v>
      </c>
      <c r="B91" s="154" t="s">
        <v>68</v>
      </c>
      <c r="C91" s="154" t="s">
        <v>68</v>
      </c>
      <c r="D91" s="154" t="s">
        <v>226</v>
      </c>
      <c r="E91" s="154">
        <v>11.381480167529062</v>
      </c>
      <c r="F91" s="154">
        <v>0.60230665745098122</v>
      </c>
      <c r="G91" s="154">
        <v>1.1259236607413641</v>
      </c>
      <c r="H91" s="154">
        <v>0.7784724776265648</v>
      </c>
      <c r="I91" s="178">
        <v>1.5396214435935036</v>
      </c>
      <c r="J91" s="130"/>
      <c r="K91" s="139"/>
    </row>
    <row r="92" spans="1:11" s="101" customFormat="1" ht="16.5" customHeight="1" x14ac:dyDescent="0.25">
      <c r="A92" s="177" t="s">
        <v>124</v>
      </c>
      <c r="B92" s="154" t="s">
        <v>68</v>
      </c>
      <c r="C92" s="154" t="s">
        <v>68</v>
      </c>
      <c r="D92" s="154" t="s">
        <v>226</v>
      </c>
      <c r="E92" s="154">
        <v>-0.70569947790100684</v>
      </c>
      <c r="F92" s="154">
        <v>0.60964400264045082</v>
      </c>
      <c r="G92" s="154">
        <v>0.4095369182803239</v>
      </c>
      <c r="H92" s="154">
        <v>0.16016868398109807</v>
      </c>
      <c r="I92" s="178">
        <v>3.7807299245463213</v>
      </c>
      <c r="J92" s="130"/>
      <c r="K92" s="139"/>
    </row>
    <row r="93" spans="1:11" s="101" customFormat="1" ht="16.5" customHeight="1" x14ac:dyDescent="0.25">
      <c r="A93" s="177" t="s">
        <v>125</v>
      </c>
      <c r="B93" s="154" t="s">
        <v>68</v>
      </c>
      <c r="C93" s="154" t="s">
        <v>68</v>
      </c>
      <c r="D93" s="154" t="s">
        <v>226</v>
      </c>
      <c r="E93" s="154">
        <v>-10.114342710876329</v>
      </c>
      <c r="F93" s="154">
        <v>-0.40742947392000417</v>
      </c>
      <c r="G93" s="154">
        <v>1.0049977283053124</v>
      </c>
      <c r="H93" s="154">
        <v>-0.44937451925022742</v>
      </c>
      <c r="I93" s="178">
        <v>-1.9442120706242463</v>
      </c>
      <c r="J93" s="130"/>
      <c r="K93" s="139"/>
    </row>
    <row r="94" spans="1:11" s="101" customFormat="1" ht="16.5" customHeight="1" x14ac:dyDescent="0.25">
      <c r="A94" s="177" t="s">
        <v>126</v>
      </c>
      <c r="B94" s="154" t="s">
        <v>68</v>
      </c>
      <c r="C94" s="154" t="s">
        <v>68</v>
      </c>
      <c r="D94" s="154" t="s">
        <v>226</v>
      </c>
      <c r="E94" s="154">
        <v>-1.2061981613706791</v>
      </c>
      <c r="F94" s="154">
        <v>0.57229534456868691</v>
      </c>
      <c r="G94" s="154">
        <v>0.32952401515503027</v>
      </c>
      <c r="H94" s="154">
        <v>-0.29076860512404323</v>
      </c>
      <c r="I94" s="178">
        <v>-3.6119203612522881</v>
      </c>
      <c r="J94" s="130"/>
      <c r="K94" s="139"/>
    </row>
    <row r="95" spans="1:11" s="101" customFormat="1" ht="16.5" customHeight="1" x14ac:dyDescent="0.25">
      <c r="A95" s="177" t="s">
        <v>127</v>
      </c>
      <c r="B95" s="154" t="s">
        <v>68</v>
      </c>
      <c r="C95" s="154" t="s">
        <v>68</v>
      </c>
      <c r="D95" s="154" t="s">
        <v>226</v>
      </c>
      <c r="E95" s="154">
        <v>6.3349069141932262</v>
      </c>
      <c r="F95" s="154">
        <v>-0.52689290221546514</v>
      </c>
      <c r="G95" s="154">
        <v>0.67865999877025729</v>
      </c>
      <c r="H95" s="154">
        <v>-0.42009095173031596</v>
      </c>
      <c r="I95" s="178">
        <v>0.93642657992202771</v>
      </c>
      <c r="J95" s="130"/>
      <c r="K95" s="139"/>
    </row>
    <row r="96" spans="1:11" s="101" customFormat="1" ht="16.5" customHeight="1" x14ac:dyDescent="0.25">
      <c r="A96" s="177" t="s">
        <v>128</v>
      </c>
      <c r="B96" s="154" t="s">
        <v>68</v>
      </c>
      <c r="C96" s="154" t="s">
        <v>68</v>
      </c>
      <c r="D96" s="154" t="s">
        <v>226</v>
      </c>
      <c r="E96" s="154">
        <v>-1.9792297601548796</v>
      </c>
      <c r="F96" s="154">
        <v>-2.1830971480936228</v>
      </c>
      <c r="G96" s="154">
        <v>-0.4140191410693177</v>
      </c>
      <c r="H96" s="154">
        <v>-0.6901353648297146</v>
      </c>
      <c r="I96" s="178">
        <v>0.7796041378691001</v>
      </c>
      <c r="J96" s="130"/>
      <c r="K96" s="139"/>
    </row>
    <row r="97" spans="1:15" s="101" customFormat="1" ht="16.5" customHeight="1" x14ac:dyDescent="0.25">
      <c r="A97" s="177" t="s">
        <v>129</v>
      </c>
      <c r="B97" s="154" t="s">
        <v>68</v>
      </c>
      <c r="C97" s="154" t="s">
        <v>68</v>
      </c>
      <c r="D97" s="154" t="s">
        <v>226</v>
      </c>
      <c r="E97" s="154">
        <v>6.1870294749528654</v>
      </c>
      <c r="F97" s="154">
        <v>-1.1657225306796732</v>
      </c>
      <c r="G97" s="154">
        <v>0.92168135939697038</v>
      </c>
      <c r="H97" s="154">
        <v>-0.90526663092342119</v>
      </c>
      <c r="I97" s="178">
        <v>-7.2037624247488026</v>
      </c>
      <c r="J97" s="130"/>
      <c r="K97" s="139"/>
    </row>
    <row r="98" spans="1:15" s="101" customFormat="1" ht="16.5" customHeight="1" x14ac:dyDescent="0.25">
      <c r="A98" s="177" t="s">
        <v>130</v>
      </c>
      <c r="B98" s="154" t="s">
        <v>68</v>
      </c>
      <c r="C98" s="154" t="s">
        <v>68</v>
      </c>
      <c r="D98" s="154" t="s">
        <v>226</v>
      </c>
      <c r="E98" s="154">
        <v>-6.3204475693072339</v>
      </c>
      <c r="F98" s="154">
        <v>-0.16923813866360149</v>
      </c>
      <c r="G98" s="154">
        <v>0.72666138339110375</v>
      </c>
      <c r="H98" s="154">
        <v>-3.5376131515974407E-2</v>
      </c>
      <c r="I98" s="178">
        <v>-1.0175149958289751</v>
      </c>
      <c r="J98" s="130"/>
      <c r="K98" s="139"/>
    </row>
    <row r="99" spans="1:15" s="101" customFormat="1" ht="16.5" customHeight="1" x14ac:dyDescent="0.25">
      <c r="A99" s="177" t="s">
        <v>131</v>
      </c>
      <c r="B99" s="154" t="s">
        <v>68</v>
      </c>
      <c r="C99" s="154" t="s">
        <v>68</v>
      </c>
      <c r="D99" s="154" t="s">
        <v>226</v>
      </c>
      <c r="E99" s="154">
        <v>3.3643744199958121</v>
      </c>
      <c r="F99" s="154">
        <v>0.36192999076889976</v>
      </c>
      <c r="G99" s="154">
        <v>0.33984621456059472</v>
      </c>
      <c r="H99" s="154">
        <v>0.49127773845705747</v>
      </c>
      <c r="I99" s="178">
        <v>2.1578691700368182</v>
      </c>
      <c r="J99" s="130"/>
      <c r="K99" s="139"/>
    </row>
    <row r="100" spans="1:15" s="101" customFormat="1" ht="16.5" customHeight="1" x14ac:dyDescent="0.25">
      <c r="A100" s="177" t="s">
        <v>132</v>
      </c>
      <c r="B100" s="154" t="s">
        <v>68</v>
      </c>
      <c r="C100" s="154" t="s">
        <v>68</v>
      </c>
      <c r="D100" s="154" t="s">
        <v>226</v>
      </c>
      <c r="E100" s="154">
        <v>6.1455449855382511</v>
      </c>
      <c r="F100" s="154">
        <v>1.0679619498303481</v>
      </c>
      <c r="G100" s="154">
        <v>0.76156310827974494</v>
      </c>
      <c r="H100" s="154">
        <v>1.3071218461283536</v>
      </c>
      <c r="I100" s="178">
        <v>4.752956582231846</v>
      </c>
      <c r="J100" s="130"/>
      <c r="K100" s="139"/>
    </row>
    <row r="101" spans="1:15" s="101" customFormat="1" ht="16.5" customHeight="1" x14ac:dyDescent="0.25">
      <c r="A101" s="177" t="s">
        <v>133</v>
      </c>
      <c r="B101" s="154" t="s">
        <v>68</v>
      </c>
      <c r="C101" s="154" t="s">
        <v>68</v>
      </c>
      <c r="D101" s="154" t="s">
        <v>68</v>
      </c>
      <c r="E101" s="154">
        <v>-5.277025819103045</v>
      </c>
      <c r="F101" s="154">
        <v>0.5000534814818991</v>
      </c>
      <c r="G101" s="154">
        <v>0.42688187281059697</v>
      </c>
      <c r="H101" s="154">
        <v>0.32920969226051966</v>
      </c>
      <c r="I101" s="178">
        <v>-1.4831349361368211</v>
      </c>
      <c r="J101" s="130"/>
      <c r="K101" s="139"/>
    </row>
    <row r="102" spans="1:15" s="101" customFormat="1" ht="16.5" customHeight="1" x14ac:dyDescent="0.25">
      <c r="A102" s="177" t="s">
        <v>134</v>
      </c>
      <c r="B102" s="154" t="s">
        <v>68</v>
      </c>
      <c r="C102" s="154" t="s">
        <v>68</v>
      </c>
      <c r="D102" s="154" t="s">
        <v>68</v>
      </c>
      <c r="E102" s="154">
        <v>-0.62626720118687729</v>
      </c>
      <c r="F102" s="154">
        <v>0.96770463932625717</v>
      </c>
      <c r="G102" s="154">
        <v>0.65381644616968515</v>
      </c>
      <c r="H102" s="154">
        <v>0.65014470305303007</v>
      </c>
      <c r="I102" s="178">
        <v>-1.8417991008302579</v>
      </c>
      <c r="J102" s="130"/>
      <c r="K102" s="139"/>
    </row>
    <row r="103" spans="1:15" s="101" customFormat="1" ht="16.5" customHeight="1" x14ac:dyDescent="0.25">
      <c r="A103" s="177" t="s">
        <v>135</v>
      </c>
      <c r="B103" s="154" t="s">
        <v>68</v>
      </c>
      <c r="C103" s="154" t="s">
        <v>68</v>
      </c>
      <c r="D103" s="154" t="s">
        <v>68</v>
      </c>
      <c r="E103" s="154">
        <v>7.4989547106707306</v>
      </c>
      <c r="F103" s="154">
        <v>0.77314415030269856</v>
      </c>
      <c r="G103" s="154">
        <v>0.68055989394382266</v>
      </c>
      <c r="H103" s="154">
        <v>-0.21666497924471173</v>
      </c>
      <c r="I103" s="178">
        <v>4.2371559896163831</v>
      </c>
      <c r="J103" s="130"/>
      <c r="K103" s="139"/>
    </row>
    <row r="104" spans="1:15" s="101" customFormat="1" ht="16.5" customHeight="1" x14ac:dyDescent="0.25">
      <c r="A104" s="177" t="s">
        <v>136</v>
      </c>
      <c r="B104" s="154" t="s">
        <v>68</v>
      </c>
      <c r="C104" s="154" t="s">
        <v>68</v>
      </c>
      <c r="D104" s="154" t="s">
        <v>68</v>
      </c>
      <c r="E104" s="154">
        <v>0.63347508984574574</v>
      </c>
      <c r="F104" s="154">
        <v>0.5195951592372694</v>
      </c>
      <c r="G104" s="154">
        <v>0.84940783302063494</v>
      </c>
      <c r="H104" s="154">
        <v>-0.5337067251105907</v>
      </c>
      <c r="I104" s="178">
        <v>2.1873239076363404</v>
      </c>
      <c r="J104" s="130"/>
      <c r="K104" s="139"/>
    </row>
    <row r="105" spans="1:15" s="101" customFormat="1" ht="16.5" customHeight="1" x14ac:dyDescent="0.25">
      <c r="A105" s="177" t="s">
        <v>137</v>
      </c>
      <c r="B105" s="154" t="s">
        <v>68</v>
      </c>
      <c r="C105" s="154" t="s">
        <v>68</v>
      </c>
      <c r="D105" s="154" t="s">
        <v>68</v>
      </c>
      <c r="E105" s="154">
        <v>-2.7882074883056447</v>
      </c>
      <c r="F105" s="154">
        <v>-0.24091606810351607</v>
      </c>
      <c r="G105" s="154">
        <v>-0.31563316788631823</v>
      </c>
      <c r="H105" s="154">
        <v>1.105783943690696</v>
      </c>
      <c r="I105" s="178">
        <v>-3.3369716341482558</v>
      </c>
      <c r="J105" s="130"/>
      <c r="K105" s="139"/>
    </row>
    <row r="106" spans="1:15" s="101" customFormat="1" ht="16.5" customHeight="1" x14ac:dyDescent="0.25">
      <c r="A106" s="177" t="s">
        <v>138</v>
      </c>
      <c r="B106" s="154" t="s">
        <v>68</v>
      </c>
      <c r="C106" s="154" t="s">
        <v>68</v>
      </c>
      <c r="D106" s="154" t="s">
        <v>68</v>
      </c>
      <c r="E106" s="154">
        <v>-1.9687429663826634</v>
      </c>
      <c r="F106" s="154">
        <v>0.67805075120588754</v>
      </c>
      <c r="G106" s="154">
        <v>1.277465384260239</v>
      </c>
      <c r="H106" s="154">
        <v>0.43787961337449133</v>
      </c>
      <c r="I106" s="178">
        <v>-3.7168458246984528</v>
      </c>
      <c r="J106" s="130"/>
      <c r="K106" s="139"/>
    </row>
    <row r="107" spans="1:15" s="101" customFormat="1" ht="16.5" customHeight="1" x14ac:dyDescent="0.25">
      <c r="A107" s="177" t="s">
        <v>139</v>
      </c>
      <c r="B107" s="154" t="s">
        <v>68</v>
      </c>
      <c r="C107" s="154" t="s">
        <v>68</v>
      </c>
      <c r="D107" s="154" t="s">
        <v>68</v>
      </c>
      <c r="E107" s="154">
        <v>2.6977127292097975</v>
      </c>
      <c r="F107" s="154">
        <v>-3.8767162657507015E-2</v>
      </c>
      <c r="G107" s="154">
        <v>1.3666846619878754</v>
      </c>
      <c r="H107" s="154">
        <v>1.0768674408325722</v>
      </c>
      <c r="I107" s="178">
        <v>4.816384411012038</v>
      </c>
      <c r="J107" s="130"/>
      <c r="K107" s="139"/>
      <c r="O107" s="126"/>
    </row>
    <row r="108" spans="1:15" s="101" customFormat="1" ht="16.5" customHeight="1" x14ac:dyDescent="0.25">
      <c r="A108" s="177" t="s">
        <v>140</v>
      </c>
      <c r="B108" s="154" t="s">
        <v>68</v>
      </c>
      <c r="C108" s="154" t="s">
        <v>68</v>
      </c>
      <c r="D108" s="154" t="s">
        <v>68</v>
      </c>
      <c r="E108" s="154">
        <v>-2.3063577560914013</v>
      </c>
      <c r="F108" s="154">
        <v>1.1216781834985738</v>
      </c>
      <c r="G108" s="154">
        <v>1.0784172168030466</v>
      </c>
      <c r="H108" s="154">
        <v>0.57443848141522835</v>
      </c>
      <c r="I108" s="178">
        <v>2.703717699309081</v>
      </c>
      <c r="J108" s="130"/>
      <c r="K108" s="139"/>
    </row>
    <row r="109" spans="1:15" s="101" customFormat="1" ht="16.5" customHeight="1" x14ac:dyDescent="0.25">
      <c r="A109" s="177" t="s">
        <v>141</v>
      </c>
      <c r="B109" s="154" t="s">
        <v>68</v>
      </c>
      <c r="C109" s="154" t="s">
        <v>68</v>
      </c>
      <c r="D109" s="154" t="s">
        <v>68</v>
      </c>
      <c r="E109" s="154">
        <v>-5.7326234660304465</v>
      </c>
      <c r="F109" s="154">
        <v>0.81792284509987212</v>
      </c>
      <c r="G109" s="154">
        <v>0.95356968060566771</v>
      </c>
      <c r="H109" s="154">
        <v>0.5691812091148023</v>
      </c>
      <c r="I109" s="178">
        <v>-0.60966423421767502</v>
      </c>
      <c r="J109" s="130"/>
      <c r="K109" s="139"/>
    </row>
    <row r="110" spans="1:15" s="101" customFormat="1" ht="16.5" customHeight="1" x14ac:dyDescent="0.25">
      <c r="A110" s="177" t="s">
        <v>142</v>
      </c>
      <c r="B110" s="154" t="s">
        <v>68</v>
      </c>
      <c r="C110" s="154" t="s">
        <v>68</v>
      </c>
      <c r="D110" s="154" t="s">
        <v>68</v>
      </c>
      <c r="E110" s="154">
        <v>2.3475318863755916</v>
      </c>
      <c r="F110" s="154">
        <v>0.45585998686770779</v>
      </c>
      <c r="G110" s="154">
        <v>0.73370617885915124</v>
      </c>
      <c r="H110" s="154">
        <v>0.50307544166486196</v>
      </c>
      <c r="I110" s="178">
        <v>-3.9184575705456268</v>
      </c>
      <c r="J110" s="130"/>
      <c r="K110" s="139"/>
    </row>
    <row r="111" spans="1:15" s="101" customFormat="1" ht="16.5" customHeight="1" x14ac:dyDescent="0.25">
      <c r="A111" s="177" t="s">
        <v>143</v>
      </c>
      <c r="B111" s="154" t="s">
        <v>68</v>
      </c>
      <c r="C111" s="154" t="s">
        <v>68</v>
      </c>
      <c r="D111" s="154" t="s">
        <v>68</v>
      </c>
      <c r="E111" s="154">
        <v>3.4461771273474255</v>
      </c>
      <c r="F111" s="154">
        <v>0.17488297760155547</v>
      </c>
      <c r="G111" s="154">
        <v>0.57868291492233936</v>
      </c>
      <c r="H111" s="154">
        <v>0.16229004946912085</v>
      </c>
      <c r="I111" s="178">
        <v>1.8255978499994114</v>
      </c>
      <c r="J111" s="130"/>
      <c r="K111" s="139"/>
    </row>
    <row r="112" spans="1:15" s="101" customFormat="1" ht="16.5" customHeight="1" x14ac:dyDescent="0.25">
      <c r="A112" s="177" t="s">
        <v>144</v>
      </c>
      <c r="B112" s="154" t="s">
        <v>68</v>
      </c>
      <c r="C112" s="154" t="s">
        <v>68</v>
      </c>
      <c r="D112" s="154" t="s">
        <v>68</v>
      </c>
      <c r="E112" s="154">
        <v>-3.0684948880128644</v>
      </c>
      <c r="F112" s="154">
        <v>0.10983806746418168</v>
      </c>
      <c r="G112" s="154">
        <v>0.48010989639975321</v>
      </c>
      <c r="H112" s="154">
        <v>1.4445789247647696</v>
      </c>
      <c r="I112" s="178">
        <v>2.7689476130527026</v>
      </c>
      <c r="J112" s="130"/>
      <c r="K112" s="139"/>
    </row>
    <row r="113" spans="1:16" s="101" customFormat="1" ht="16.5" customHeight="1" x14ac:dyDescent="0.25">
      <c r="A113" s="177" t="s">
        <v>145</v>
      </c>
      <c r="B113" s="154" t="s">
        <v>68</v>
      </c>
      <c r="C113" s="154" t="s">
        <v>68</v>
      </c>
      <c r="D113" s="154" t="s">
        <v>68</v>
      </c>
      <c r="E113" s="154">
        <v>5.1826502686747915</v>
      </c>
      <c r="F113" s="154">
        <v>0.86778954769116012</v>
      </c>
      <c r="G113" s="154">
        <v>0.45001731712208937</v>
      </c>
      <c r="H113" s="154">
        <v>-0.20013085478967696</v>
      </c>
      <c r="I113" s="178">
        <v>-0.50000454549586948</v>
      </c>
      <c r="J113" s="130"/>
      <c r="K113" s="139"/>
    </row>
    <row r="114" spans="1:16" s="101" customFormat="1" ht="16.5" customHeight="1" x14ac:dyDescent="0.25">
      <c r="A114" s="177" t="s">
        <v>146</v>
      </c>
      <c r="B114" s="154" t="s">
        <v>68</v>
      </c>
      <c r="C114" s="154" t="s">
        <v>68</v>
      </c>
      <c r="D114" s="154" t="s">
        <v>68</v>
      </c>
      <c r="E114" s="154">
        <v>-0.90697742599118669</v>
      </c>
      <c r="F114" s="154">
        <v>0.13938521976571394</v>
      </c>
      <c r="G114" s="154">
        <v>0.39446792197746561</v>
      </c>
      <c r="H114" s="154">
        <v>1.1569164320697212</v>
      </c>
      <c r="I114" s="178">
        <v>-2.1892235957690929</v>
      </c>
      <c r="J114" s="130"/>
      <c r="K114" s="139"/>
    </row>
    <row r="115" spans="1:16" ht="16.5" customHeight="1" x14ac:dyDescent="0.25">
      <c r="A115" s="177" t="s">
        <v>147</v>
      </c>
      <c r="B115" s="154" t="s">
        <v>68</v>
      </c>
      <c r="C115" s="154" t="s">
        <v>68</v>
      </c>
      <c r="D115" s="154" t="s">
        <v>68</v>
      </c>
      <c r="E115" s="154">
        <v>2.2265615640954906</v>
      </c>
      <c r="F115" s="154">
        <v>0.79165341079499285</v>
      </c>
      <c r="G115" s="154">
        <v>0.80910828629916409</v>
      </c>
      <c r="H115" s="154">
        <v>0.57184247645916741</v>
      </c>
      <c r="I115" s="178">
        <v>3.0333908075056257</v>
      </c>
      <c r="J115" s="130"/>
    </row>
    <row r="116" spans="1:16" ht="16.5" customHeight="1" x14ac:dyDescent="0.25">
      <c r="A116" s="177" t="s">
        <v>148</v>
      </c>
      <c r="B116" s="154" t="s">
        <v>68</v>
      </c>
      <c r="C116" s="154" t="s">
        <v>68</v>
      </c>
      <c r="D116" s="154" t="s">
        <v>68</v>
      </c>
      <c r="E116" s="154">
        <v>-0.92446156031861904</v>
      </c>
      <c r="F116" s="154">
        <v>0.71117100156357083</v>
      </c>
      <c r="G116" s="154">
        <v>0.8068727628892276</v>
      </c>
      <c r="H116" s="154">
        <v>0.29566733634054287</v>
      </c>
      <c r="I116" s="178">
        <v>2.8144390727431272</v>
      </c>
      <c r="J116" s="130"/>
    </row>
    <row r="117" spans="1:16" ht="16.5" customHeight="1" x14ac:dyDescent="0.25">
      <c r="A117" s="177" t="s">
        <v>149</v>
      </c>
      <c r="B117" s="154" t="s">
        <v>68</v>
      </c>
      <c r="C117" s="154" t="s">
        <v>68</v>
      </c>
      <c r="D117" s="154" t="s">
        <v>68</v>
      </c>
      <c r="E117" s="154">
        <v>0.3569878569681606</v>
      </c>
      <c r="F117" s="154">
        <v>-0.35010973651269239</v>
      </c>
      <c r="G117" s="154">
        <v>0.75794800418884734</v>
      </c>
      <c r="H117" s="154">
        <v>1.5250009448580784</v>
      </c>
      <c r="I117" s="178">
        <v>-0.67788265465460995</v>
      </c>
      <c r="J117" s="130"/>
    </row>
    <row r="118" spans="1:16" ht="16.5" customHeight="1" x14ac:dyDescent="0.25">
      <c r="A118" s="177" t="s">
        <v>150</v>
      </c>
      <c r="B118" s="154" t="s">
        <v>68</v>
      </c>
      <c r="C118" s="154" t="s">
        <v>68</v>
      </c>
      <c r="D118" s="154" t="s">
        <v>68</v>
      </c>
      <c r="E118" s="154">
        <v>-7.8622708203113234E-3</v>
      </c>
      <c r="F118" s="154">
        <v>1.2841289071790669</v>
      </c>
      <c r="G118" s="154">
        <v>0.47707733860575274</v>
      </c>
      <c r="H118" s="154">
        <v>0.41321544904606355</v>
      </c>
      <c r="I118" s="178">
        <v>-5.0465733965656341</v>
      </c>
      <c r="J118" s="130"/>
      <c r="K118" s="130"/>
    </row>
    <row r="119" spans="1:16" ht="16.5" customHeight="1" x14ac:dyDescent="0.25">
      <c r="A119" s="177" t="s">
        <v>151</v>
      </c>
      <c r="B119" s="154" t="s">
        <v>68</v>
      </c>
      <c r="C119" s="154" t="s">
        <v>68</v>
      </c>
      <c r="D119" s="154" t="s">
        <v>68</v>
      </c>
      <c r="E119" s="154">
        <v>6.7449518702899383</v>
      </c>
      <c r="F119" s="154">
        <v>1.1649616444854729</v>
      </c>
      <c r="G119" s="154">
        <v>0.44538342945241993</v>
      </c>
      <c r="H119" s="154">
        <v>1.3272285761951537</v>
      </c>
      <c r="I119" s="178">
        <v>2.0142291800261631</v>
      </c>
      <c r="J119" s="130"/>
    </row>
    <row r="120" spans="1:16" ht="15" customHeight="1" x14ac:dyDescent="0.25">
      <c r="A120" s="177" t="s">
        <v>152</v>
      </c>
      <c r="B120" s="154" t="s">
        <v>68</v>
      </c>
      <c r="C120" s="154" t="s">
        <v>68</v>
      </c>
      <c r="D120" s="154" t="s">
        <v>68</v>
      </c>
      <c r="E120" s="154">
        <v>-4.7188720507474926</v>
      </c>
      <c r="F120" s="154">
        <v>0.44899340248851161</v>
      </c>
      <c r="G120" s="154">
        <v>0.3644783390107591</v>
      </c>
      <c r="H120" s="154">
        <v>1.5531529553811367</v>
      </c>
      <c r="I120" s="178">
        <v>3.4017429559983725</v>
      </c>
      <c r="J120" s="130"/>
      <c r="K120" s="141"/>
    </row>
    <row r="121" spans="1:16" ht="15" customHeight="1" x14ac:dyDescent="0.25">
      <c r="A121" s="177" t="s">
        <v>153</v>
      </c>
      <c r="B121" s="154" t="s">
        <v>68</v>
      </c>
      <c r="C121" s="154" t="s">
        <v>68</v>
      </c>
      <c r="D121" s="154" t="s">
        <v>68</v>
      </c>
      <c r="E121" s="163">
        <v>1.3588149135702849</v>
      </c>
      <c r="F121" s="154">
        <v>0.81331362646857031</v>
      </c>
      <c r="G121" s="163">
        <v>0.91714539041856824</v>
      </c>
      <c r="H121" s="154">
        <v>0.38370082144400897</v>
      </c>
      <c r="I121" s="178">
        <v>0.12165683760179036</v>
      </c>
      <c r="J121" s="130"/>
    </row>
    <row r="122" spans="1:16" ht="15" customHeight="1" x14ac:dyDescent="0.25">
      <c r="A122" s="177" t="s">
        <v>154</v>
      </c>
      <c r="B122" s="154" t="s">
        <v>68</v>
      </c>
      <c r="C122" s="154" t="s">
        <v>68</v>
      </c>
      <c r="D122" s="154" t="s">
        <v>68</v>
      </c>
      <c r="E122" s="163">
        <v>0.98974318114638038</v>
      </c>
      <c r="F122" s="154">
        <v>0.58000143165935469</v>
      </c>
      <c r="G122" s="163">
        <v>8.8290594785036092E-2</v>
      </c>
      <c r="H122" s="154">
        <v>0.80933153880664577</v>
      </c>
      <c r="I122" s="178">
        <v>-3.0827286778240506</v>
      </c>
      <c r="J122" s="130"/>
    </row>
    <row r="123" spans="1:16" ht="15" customHeight="1" x14ac:dyDescent="0.25">
      <c r="A123" s="177" t="s">
        <v>155</v>
      </c>
      <c r="B123" s="154" t="s">
        <v>68</v>
      </c>
      <c r="C123" s="154" t="s">
        <v>68</v>
      </c>
      <c r="D123" s="154" t="s">
        <v>68</v>
      </c>
      <c r="E123" s="163">
        <v>10.610599927158631</v>
      </c>
      <c r="F123" s="154">
        <v>0.32337267254958135</v>
      </c>
      <c r="G123" s="163">
        <v>1.0315926600122509</v>
      </c>
      <c r="H123" s="154">
        <v>0.94702363998860051</v>
      </c>
      <c r="I123" s="178">
        <v>1.8127840325195876</v>
      </c>
      <c r="J123" s="130"/>
    </row>
    <row r="124" spans="1:16" ht="15" customHeight="1" x14ac:dyDescent="0.25">
      <c r="A124" s="177" t="s">
        <v>156</v>
      </c>
      <c r="B124" s="154" t="s">
        <v>68</v>
      </c>
      <c r="C124" s="154" t="s">
        <v>68</v>
      </c>
      <c r="D124" s="154" t="s">
        <v>68</v>
      </c>
      <c r="E124" s="163">
        <v>-3.5353383060047037</v>
      </c>
      <c r="F124" s="154">
        <v>0.14623434657636381</v>
      </c>
      <c r="G124" s="163">
        <v>0.60051020952747081</v>
      </c>
      <c r="H124" s="154">
        <v>1.0386541581434869</v>
      </c>
      <c r="I124" s="178">
        <v>2.7453786363051762</v>
      </c>
      <c r="J124" s="130"/>
    </row>
    <row r="125" spans="1:16" ht="15" customHeight="1" x14ac:dyDescent="0.25">
      <c r="A125" s="177" t="s">
        <v>157</v>
      </c>
      <c r="B125" s="154" t="s">
        <v>68</v>
      </c>
      <c r="C125" s="154" t="s">
        <v>68</v>
      </c>
      <c r="D125" s="154" t="s">
        <v>68</v>
      </c>
      <c r="E125" s="163">
        <v>2.6330903600779294</v>
      </c>
      <c r="F125" s="154">
        <v>0.58917986856350524</v>
      </c>
      <c r="G125" s="163">
        <v>0.89400909924286509</v>
      </c>
      <c r="H125" s="154">
        <v>1.1326945564340178</v>
      </c>
      <c r="I125" s="178">
        <v>-0.39477428007361937</v>
      </c>
      <c r="J125" s="130"/>
    </row>
    <row r="126" spans="1:16" ht="15" customHeight="1" x14ac:dyDescent="0.25">
      <c r="A126" s="177" t="s">
        <v>158</v>
      </c>
      <c r="B126" s="154" t="s">
        <v>68</v>
      </c>
      <c r="C126" s="154" t="s">
        <v>68</v>
      </c>
      <c r="D126" s="154" t="s">
        <v>68</v>
      </c>
      <c r="E126" s="163">
        <v>-4.7591841415841429</v>
      </c>
      <c r="F126" s="154">
        <v>0.30238880667263857</v>
      </c>
      <c r="G126" s="163">
        <v>0.63538334374429439</v>
      </c>
      <c r="H126" s="154">
        <v>0.93880509439823356</v>
      </c>
      <c r="I126" s="178">
        <v>-3.567342549339628</v>
      </c>
      <c r="J126" s="130"/>
    </row>
    <row r="127" spans="1:16" ht="15" customHeight="1" x14ac:dyDescent="0.25">
      <c r="A127" s="177" t="s">
        <v>159</v>
      </c>
      <c r="B127" s="154" t="s">
        <v>68</v>
      </c>
      <c r="C127" s="154" t="s">
        <v>68</v>
      </c>
      <c r="D127" s="154" t="s">
        <v>68</v>
      </c>
      <c r="E127" s="163">
        <v>7.9757251806406231</v>
      </c>
      <c r="F127" s="154">
        <v>0.60111537926921699</v>
      </c>
      <c r="G127" s="163">
        <v>0.10031725331360519</v>
      </c>
      <c r="H127" s="154">
        <v>0.92323474098137126</v>
      </c>
      <c r="I127" s="178">
        <v>1.8450712868451689</v>
      </c>
      <c r="J127" s="130"/>
      <c r="P127" s="134"/>
    </row>
    <row r="128" spans="1:16" ht="15" customHeight="1" x14ac:dyDescent="0.25">
      <c r="A128" s="177" t="s">
        <v>160</v>
      </c>
      <c r="B128" s="154" t="s">
        <v>68</v>
      </c>
      <c r="C128" s="154" t="s">
        <v>68</v>
      </c>
      <c r="D128" s="154" t="s">
        <v>68</v>
      </c>
      <c r="E128" s="163">
        <v>-3.6757619636532866</v>
      </c>
      <c r="F128" s="154">
        <v>0.49688879606064518</v>
      </c>
      <c r="G128" s="163">
        <v>1.0309794931539358</v>
      </c>
      <c r="H128" s="154">
        <v>0.35066915127902121</v>
      </c>
      <c r="I128" s="178">
        <v>3.2761959171407256</v>
      </c>
      <c r="J128" s="130"/>
    </row>
    <row r="129" spans="1:10" ht="15" customHeight="1" x14ac:dyDescent="0.25">
      <c r="A129" s="177" t="s">
        <v>161</v>
      </c>
      <c r="B129" s="154" t="s">
        <v>68</v>
      </c>
      <c r="C129" s="154" t="s">
        <v>68</v>
      </c>
      <c r="D129" s="154" t="s">
        <v>68</v>
      </c>
      <c r="E129" s="163">
        <v>1.8843195702108915</v>
      </c>
      <c r="F129" s="154">
        <v>0.42966311411723268</v>
      </c>
      <c r="G129" s="163">
        <v>0.32940690225254343</v>
      </c>
      <c r="H129" s="154">
        <v>1.0567719499637036</v>
      </c>
      <c r="I129" s="178">
        <v>-0.44304549661647741</v>
      </c>
      <c r="J129" s="130"/>
    </row>
    <row r="130" spans="1:10" ht="15" customHeight="1" x14ac:dyDescent="0.25">
      <c r="A130" s="177" t="s">
        <v>162</v>
      </c>
      <c r="B130" s="154" t="s">
        <v>68</v>
      </c>
      <c r="C130" s="154" t="s">
        <v>68</v>
      </c>
      <c r="D130" s="154" t="s">
        <v>68</v>
      </c>
      <c r="E130" s="163">
        <v>-4.4825494107044364</v>
      </c>
      <c r="F130" s="154">
        <v>0.50379298135500505</v>
      </c>
      <c r="G130" s="163">
        <v>0.61607352511050806</v>
      </c>
      <c r="H130" s="154">
        <v>1.0156524063277743</v>
      </c>
      <c r="I130" s="178">
        <v>-3.1223547490438932</v>
      </c>
      <c r="J130" s="130"/>
    </row>
    <row r="131" spans="1:10" ht="15" customHeight="1" x14ac:dyDescent="0.25">
      <c r="A131" s="177" t="s">
        <v>163</v>
      </c>
      <c r="B131" s="154" t="s">
        <v>68</v>
      </c>
      <c r="C131" s="154" t="s">
        <v>68</v>
      </c>
      <c r="D131" s="154" t="s">
        <v>68</v>
      </c>
      <c r="E131" s="163">
        <v>4.9201419520838101</v>
      </c>
      <c r="F131" s="154">
        <v>0.82748871502641919</v>
      </c>
      <c r="G131" s="163">
        <v>0.958268933539415</v>
      </c>
      <c r="H131" s="154">
        <v>0.76896363546161695</v>
      </c>
      <c r="I131" s="178">
        <v>2.4464596572014017</v>
      </c>
      <c r="J131" s="130"/>
    </row>
    <row r="132" spans="1:10" ht="15" customHeight="1" x14ac:dyDescent="0.25">
      <c r="A132" s="177" t="s">
        <v>164</v>
      </c>
      <c r="B132" s="154" t="s">
        <v>68</v>
      </c>
      <c r="C132" s="154" t="s">
        <v>68</v>
      </c>
      <c r="D132" s="154" t="s">
        <v>68</v>
      </c>
      <c r="E132" s="163">
        <v>-4.3755360176224514</v>
      </c>
      <c r="F132" s="154">
        <v>1.0056600857215585</v>
      </c>
      <c r="G132" s="163">
        <v>0.43981134141444045</v>
      </c>
      <c r="H132" s="154">
        <v>0.98628068793489376</v>
      </c>
      <c r="I132" s="178">
        <v>3.4536476269066156</v>
      </c>
      <c r="J132" s="130"/>
    </row>
    <row r="133" spans="1:10" ht="15" customHeight="1" x14ac:dyDescent="0.25">
      <c r="A133" s="177" t="s">
        <v>165</v>
      </c>
      <c r="B133" s="154" t="s">
        <v>68</v>
      </c>
      <c r="C133" s="154" t="s">
        <v>68</v>
      </c>
      <c r="D133" s="154" t="s">
        <v>68</v>
      </c>
      <c r="E133" s="163">
        <v>4.815477405265824</v>
      </c>
      <c r="F133" s="154">
        <v>0.69265386148779839</v>
      </c>
      <c r="G133" s="163">
        <v>0.97711649691622426</v>
      </c>
      <c r="H133" s="154">
        <v>0.78164356403465263</v>
      </c>
      <c r="I133" s="178">
        <v>-1.2290961003344876</v>
      </c>
      <c r="J133" s="130"/>
    </row>
    <row r="134" spans="1:10" ht="15" customHeight="1" x14ac:dyDescent="0.25">
      <c r="A134" s="177" t="s">
        <v>166</v>
      </c>
      <c r="B134" s="154" t="s">
        <v>68</v>
      </c>
      <c r="C134" s="154" t="s">
        <v>68</v>
      </c>
      <c r="D134" s="154" t="s">
        <v>68</v>
      </c>
      <c r="E134" s="163">
        <v>-3.773335671408347</v>
      </c>
      <c r="F134" s="154">
        <v>0.69734292116119434</v>
      </c>
      <c r="G134" s="163">
        <v>0.76573199380216295</v>
      </c>
      <c r="H134" s="154">
        <v>1.1964268438195376</v>
      </c>
      <c r="I134" s="178">
        <v>-3.1979054454138804</v>
      </c>
      <c r="J134" s="130"/>
    </row>
    <row r="135" spans="1:10" ht="15" customHeight="1" x14ac:dyDescent="0.25">
      <c r="A135" s="177" t="s">
        <v>167</v>
      </c>
      <c r="B135" s="154" t="s">
        <v>68</v>
      </c>
      <c r="C135" s="154" t="s">
        <v>68</v>
      </c>
      <c r="D135" s="154" t="s">
        <v>68</v>
      </c>
      <c r="E135" s="163">
        <v>6.3124231400571347</v>
      </c>
      <c r="F135" s="154">
        <v>0.72203591386845289</v>
      </c>
      <c r="G135" s="163">
        <v>0.45872560788086503</v>
      </c>
      <c r="H135" s="154">
        <v>9.560229445506252E-2</v>
      </c>
      <c r="I135" s="178">
        <v>1.0631555364270469</v>
      </c>
      <c r="J135" s="130"/>
    </row>
    <row r="136" spans="1:10" ht="15" customHeight="1" x14ac:dyDescent="0.25">
      <c r="A136" s="177" t="s">
        <v>168</v>
      </c>
      <c r="B136" s="154" t="s">
        <v>68</v>
      </c>
      <c r="C136" s="154" t="s">
        <v>68</v>
      </c>
      <c r="D136" s="154" t="s">
        <v>68</v>
      </c>
      <c r="E136" s="163">
        <v>0.42822468134684755</v>
      </c>
      <c r="F136" s="154">
        <v>0.18178319836184187</v>
      </c>
      <c r="G136" s="163">
        <v>0.18130933782589409</v>
      </c>
      <c r="H136" s="154">
        <v>1.5170327921044162</v>
      </c>
      <c r="I136" s="178">
        <v>3.3815347144742844</v>
      </c>
      <c r="J136" s="130"/>
    </row>
    <row r="137" spans="1:10" ht="15" customHeight="1" x14ac:dyDescent="0.25">
      <c r="A137" s="177" t="s">
        <v>165</v>
      </c>
      <c r="B137" s="154" t="s">
        <v>68</v>
      </c>
      <c r="C137" s="154" t="s">
        <v>68</v>
      </c>
      <c r="D137" s="154" t="s">
        <v>68</v>
      </c>
      <c r="E137" s="163">
        <v>-0.43925654335423303</v>
      </c>
      <c r="F137" s="163">
        <v>0.54271060969614382</v>
      </c>
      <c r="G137" s="163">
        <v>0.54668940431949409</v>
      </c>
      <c r="H137" s="154">
        <v>0.5911592680287896</v>
      </c>
      <c r="I137" s="178">
        <v>-1.2819337209089241</v>
      </c>
      <c r="J137" s="130"/>
    </row>
    <row r="138" spans="1:10" ht="15" customHeight="1" x14ac:dyDescent="0.25">
      <c r="A138" s="177" t="s">
        <v>166</v>
      </c>
      <c r="B138" s="154" t="s">
        <v>68</v>
      </c>
      <c r="C138" s="154" t="s">
        <v>68</v>
      </c>
      <c r="D138" s="154" t="s">
        <v>68</v>
      </c>
      <c r="E138" s="163">
        <v>-0.76920765540930347</v>
      </c>
      <c r="F138" s="163">
        <v>0.67300894044733184</v>
      </c>
      <c r="G138" s="163">
        <v>0.46705149723140948</v>
      </c>
      <c r="H138" s="154">
        <v>0.51909586905689764</v>
      </c>
      <c r="I138" s="178">
        <v>-3.0608176470924349</v>
      </c>
      <c r="J138" s="130"/>
    </row>
    <row r="139" spans="1:10" ht="15" customHeight="1" x14ac:dyDescent="0.25">
      <c r="A139" s="177" t="s">
        <v>167</v>
      </c>
      <c r="B139" s="154" t="s">
        <v>68</v>
      </c>
      <c r="C139" s="154" t="s">
        <v>68</v>
      </c>
      <c r="D139" s="154" t="s">
        <v>68</v>
      </c>
      <c r="E139" s="163">
        <v>6.2666955713918071</v>
      </c>
      <c r="F139" s="163">
        <v>0.8899664727279486</v>
      </c>
      <c r="G139" s="163">
        <v>0.73537734928473242</v>
      </c>
      <c r="H139" s="154">
        <v>0.78625374129615011</v>
      </c>
      <c r="I139" s="178">
        <v>1.6688398463614789</v>
      </c>
      <c r="J139" s="130"/>
    </row>
    <row r="140" spans="1:10" ht="15" customHeight="1" x14ac:dyDescent="0.25">
      <c r="A140" s="177" t="s">
        <v>168</v>
      </c>
      <c r="B140" s="154" t="s">
        <v>68</v>
      </c>
      <c r="C140" s="154" t="s">
        <v>68</v>
      </c>
      <c r="D140" s="154" t="s">
        <v>68</v>
      </c>
      <c r="E140" s="163">
        <v>-6.461144749301269</v>
      </c>
      <c r="F140" s="163">
        <v>0.44304689389934993</v>
      </c>
      <c r="G140" s="163">
        <v>0.43242573010589069</v>
      </c>
      <c r="H140" s="154">
        <v>0.76473303585167685</v>
      </c>
      <c r="I140" s="178">
        <v>0.75920808043312604</v>
      </c>
      <c r="J140" s="130"/>
    </row>
    <row r="141" spans="1:10" ht="15" customHeight="1" x14ac:dyDescent="0.25">
      <c r="A141" s="177" t="s">
        <v>169</v>
      </c>
      <c r="B141" s="154" t="s">
        <v>68</v>
      </c>
      <c r="C141" s="154" t="s">
        <v>68</v>
      </c>
      <c r="D141" s="154" t="s">
        <v>68</v>
      </c>
      <c r="E141" s="163">
        <v>-1.70135690985785</v>
      </c>
      <c r="F141" s="154">
        <v>-1.1751542008039024</v>
      </c>
      <c r="G141" s="163">
        <v>-0.16802021643935916</v>
      </c>
      <c r="H141" s="154">
        <v>-1.1269412249759512</v>
      </c>
      <c r="I141" s="178">
        <v>-1.0633154027474347</v>
      </c>
      <c r="J141" s="130"/>
    </row>
    <row r="142" spans="1:10" ht="15" customHeight="1" x14ac:dyDescent="0.25">
      <c r="A142" s="177" t="s">
        <v>170</v>
      </c>
      <c r="B142" s="154" t="s">
        <v>68</v>
      </c>
      <c r="C142" s="154" t="s">
        <v>68</v>
      </c>
      <c r="D142" s="154" t="s">
        <v>68</v>
      </c>
      <c r="E142" s="163">
        <v>-11.077200576095592</v>
      </c>
      <c r="F142" s="154">
        <v>-8.4843361544679823</v>
      </c>
      <c r="G142" s="163">
        <v>-6.693087596783883</v>
      </c>
      <c r="H142" s="154">
        <v>-10.268884461536089</v>
      </c>
      <c r="I142" s="178">
        <v>-11.066990733266138</v>
      </c>
      <c r="J142" s="130"/>
    </row>
    <row r="143" spans="1:10" ht="15" customHeight="1" x14ac:dyDescent="0.25">
      <c r="A143" s="177" t="s">
        <v>171</v>
      </c>
      <c r="B143" s="154" t="s">
        <v>68</v>
      </c>
      <c r="C143" s="154" t="s">
        <v>68</v>
      </c>
      <c r="D143" s="154" t="s">
        <v>68</v>
      </c>
      <c r="E143" s="163">
        <v>4.1998378913778538</v>
      </c>
      <c r="F143" s="154">
        <v>7.8544831170457314</v>
      </c>
      <c r="G143" s="163">
        <v>3.7876826795835825</v>
      </c>
      <c r="H143" s="154">
        <v>13.862306368330451</v>
      </c>
      <c r="I143" s="178">
        <v>7.0907190731175973</v>
      </c>
      <c r="J143" s="130"/>
    </row>
    <row r="144" spans="1:10" ht="15" customHeight="1" x14ac:dyDescent="0.25">
      <c r="A144" s="177" t="s">
        <v>172</v>
      </c>
      <c r="B144" s="154" t="s">
        <v>68</v>
      </c>
      <c r="C144" s="154" t="s">
        <v>68</v>
      </c>
      <c r="D144" s="154" t="s">
        <v>68</v>
      </c>
      <c r="E144" s="163">
        <v>-0.16850478097819632</v>
      </c>
      <c r="F144" s="154">
        <v>0.96321327890088071</v>
      </c>
      <c r="G144" s="163">
        <v>3.3541445933623351</v>
      </c>
      <c r="H144" s="154">
        <v>0</v>
      </c>
      <c r="I144" s="178">
        <v>5.6476177894729602</v>
      </c>
      <c r="J144" s="130"/>
    </row>
    <row r="145" spans="1:12" ht="15" customHeight="1" x14ac:dyDescent="0.25">
      <c r="A145" s="177" t="s">
        <v>173</v>
      </c>
      <c r="B145" s="154" t="s">
        <v>68</v>
      </c>
      <c r="C145" s="154" t="s">
        <v>68</v>
      </c>
      <c r="D145" s="154" t="s">
        <v>68</v>
      </c>
      <c r="E145" s="163">
        <v>2.3695711906948134</v>
      </c>
      <c r="F145" s="154">
        <v>1.5427919989693635</v>
      </c>
      <c r="G145" s="163">
        <v>2.0456348784993992</v>
      </c>
      <c r="H145" s="154">
        <v>1.9545303383015238</v>
      </c>
      <c r="I145" s="168">
        <v>-1.6327194402682892</v>
      </c>
      <c r="J145" s="136"/>
    </row>
    <row r="146" spans="1:12" ht="15" customHeight="1" x14ac:dyDescent="0.25">
      <c r="A146" s="177" t="s">
        <v>174</v>
      </c>
      <c r="B146" s="154" t="s">
        <v>68</v>
      </c>
      <c r="C146" s="154" t="s">
        <v>68</v>
      </c>
      <c r="D146" s="154" t="s">
        <v>68</v>
      </c>
      <c r="E146" s="163">
        <v>-3.6225086041073382</v>
      </c>
      <c r="F146" s="154">
        <v>1.7070159048937086</v>
      </c>
      <c r="G146" s="163">
        <v>0.77793774606158195</v>
      </c>
      <c r="H146" s="154">
        <v>2.0727385947484862</v>
      </c>
      <c r="I146" s="168">
        <v>-3.1017002331492307</v>
      </c>
      <c r="J146" s="136"/>
      <c r="K146" s="141"/>
    </row>
    <row r="147" spans="1:12" ht="15" customHeight="1" x14ac:dyDescent="0.25">
      <c r="A147" s="177" t="s">
        <v>175</v>
      </c>
      <c r="B147" s="154" t="s">
        <v>68</v>
      </c>
      <c r="C147" s="154" t="s">
        <v>68</v>
      </c>
      <c r="D147" s="154" t="s">
        <v>68</v>
      </c>
      <c r="E147" s="163">
        <v>-1.2991277146105915</v>
      </c>
      <c r="F147" s="154">
        <v>0.65669449139204517</v>
      </c>
      <c r="G147" s="163">
        <v>-2.1190600894705938</v>
      </c>
      <c r="H147" s="154">
        <v>-4.0888953446147127</v>
      </c>
      <c r="I147" s="168">
        <v>1.1583210676421487</v>
      </c>
      <c r="J147" s="136"/>
      <c r="L147" s="128"/>
    </row>
    <row r="148" spans="1:12" ht="15" customHeight="1" x14ac:dyDescent="0.25">
      <c r="A148" s="177" t="s">
        <v>176</v>
      </c>
      <c r="B148" s="154" t="s">
        <v>68</v>
      </c>
      <c r="C148" s="154" t="s">
        <v>68</v>
      </c>
      <c r="D148" s="154" t="s">
        <v>68</v>
      </c>
      <c r="E148" s="163">
        <v>-0.62165482876814337</v>
      </c>
      <c r="F148" s="154">
        <v>1.6956940198125352</v>
      </c>
      <c r="G148" s="163">
        <v>3.8776296938440851</v>
      </c>
      <c r="H148" s="154">
        <v>3.5423292442829108</v>
      </c>
      <c r="I148" s="168">
        <v>4.5955978812498302</v>
      </c>
      <c r="J148" s="136"/>
    </row>
    <row r="149" spans="1:12" ht="15" customHeight="1" x14ac:dyDescent="0.25">
      <c r="A149" s="177" t="s">
        <v>177</v>
      </c>
      <c r="B149" s="154" t="s">
        <v>68</v>
      </c>
      <c r="C149" s="154" t="s">
        <v>68</v>
      </c>
      <c r="D149" s="154" t="s">
        <v>68</v>
      </c>
      <c r="E149" s="154">
        <v>0.30383955923592509</v>
      </c>
      <c r="F149" s="154">
        <v>-0.41033818498394226</v>
      </c>
      <c r="G149" s="163">
        <v>0.58048185163370647</v>
      </c>
      <c r="H149" s="154">
        <v>-0.11701209612543551</v>
      </c>
      <c r="I149" s="178">
        <v>-1.9423793753166763</v>
      </c>
      <c r="J149" s="130"/>
    </row>
    <row r="150" spans="1:12" ht="15" customHeight="1" x14ac:dyDescent="0.25">
      <c r="A150" s="177" t="s">
        <v>178</v>
      </c>
      <c r="B150" s="154" t="s">
        <v>68</v>
      </c>
      <c r="C150" s="154" t="s">
        <v>68</v>
      </c>
      <c r="D150" s="154" t="s">
        <v>68</v>
      </c>
      <c r="E150" s="154">
        <v>-8.6145037847987709</v>
      </c>
      <c r="F150" s="154">
        <v>-0.14463397270679934</v>
      </c>
      <c r="G150" s="163">
        <v>0.77189530125944827</v>
      </c>
      <c r="H150" s="163">
        <v>1.373574074887614</v>
      </c>
      <c r="I150" s="178">
        <v>-2.1392387207397832</v>
      </c>
      <c r="J150" s="130"/>
      <c r="L150" s="137"/>
    </row>
    <row r="151" spans="1:12" ht="15" customHeight="1" x14ac:dyDescent="0.25">
      <c r="A151" s="177" t="s">
        <v>179</v>
      </c>
      <c r="B151" s="154" t="s">
        <v>68</v>
      </c>
      <c r="C151" s="154" t="s">
        <v>68</v>
      </c>
      <c r="D151" s="154" t="s">
        <v>68</v>
      </c>
      <c r="E151" s="154">
        <v>15.433214238211647</v>
      </c>
      <c r="F151" s="154">
        <v>9.8307934584052532</v>
      </c>
      <c r="G151" s="163">
        <v>0.67435624663004035</v>
      </c>
      <c r="H151" s="163">
        <v>1.444523090701594</v>
      </c>
      <c r="I151" s="178">
        <v>1.000800640512395</v>
      </c>
      <c r="J151" s="130"/>
      <c r="L151" s="137"/>
    </row>
    <row r="152" spans="1:12" ht="15" customHeight="1" x14ac:dyDescent="0.25">
      <c r="A152" s="177" t="s">
        <v>180</v>
      </c>
      <c r="B152" s="154" t="s">
        <v>68</v>
      </c>
      <c r="C152" s="154" t="s">
        <v>68</v>
      </c>
      <c r="D152" s="154" t="s">
        <v>68</v>
      </c>
      <c r="E152" s="154">
        <v>4.545012068777126</v>
      </c>
      <c r="F152" s="154">
        <v>0.63542239958805169</v>
      </c>
      <c r="G152" s="163">
        <v>0.65283080319179021</v>
      </c>
      <c r="H152" s="163">
        <v>-0.47844845999401286</v>
      </c>
      <c r="I152" s="178">
        <v>3.5116480617128474</v>
      </c>
      <c r="J152" s="130"/>
      <c r="L152" s="137"/>
    </row>
    <row r="153" spans="1:12" ht="15" customHeight="1" x14ac:dyDescent="0.25">
      <c r="A153" s="177" t="s">
        <v>181</v>
      </c>
      <c r="B153" s="154" t="s">
        <v>68</v>
      </c>
      <c r="C153" s="154" t="s">
        <v>68</v>
      </c>
      <c r="D153" s="154" t="s">
        <v>68</v>
      </c>
      <c r="E153" s="154">
        <v>-2.1657295203926736</v>
      </c>
      <c r="F153" s="154">
        <v>0.55638065353491584</v>
      </c>
      <c r="G153" s="163">
        <v>0.37229586645526069</v>
      </c>
      <c r="H153" s="179">
        <v>-0.30083629611503682</v>
      </c>
      <c r="I153" s="178">
        <v>-0.27353575503084926</v>
      </c>
      <c r="J153" s="130"/>
      <c r="L153" s="137"/>
    </row>
    <row r="154" spans="1:12" ht="15" customHeight="1" x14ac:dyDescent="0.25">
      <c r="A154" s="177" t="s">
        <v>182</v>
      </c>
      <c r="B154" s="154" t="s">
        <v>68</v>
      </c>
      <c r="C154" s="154" t="s">
        <v>68</v>
      </c>
      <c r="D154" s="154" t="s">
        <v>68</v>
      </c>
      <c r="E154" s="154">
        <v>-8.196595681890372</v>
      </c>
      <c r="F154" s="154">
        <v>0.51112209844561107</v>
      </c>
      <c r="G154" s="163">
        <v>0.43174931369090075</v>
      </c>
      <c r="H154" s="163">
        <v>0.45622545622545374</v>
      </c>
      <c r="I154" s="178">
        <v>-2.8677592070294367</v>
      </c>
      <c r="J154" s="130"/>
      <c r="L154" s="137"/>
    </row>
    <row r="155" spans="1:12" ht="15" customHeight="1" x14ac:dyDescent="0.25">
      <c r="A155" s="177" t="s">
        <v>183</v>
      </c>
      <c r="B155" s="154" t="s">
        <v>68</v>
      </c>
      <c r="C155" s="154" t="s">
        <v>68</v>
      </c>
      <c r="D155" s="154" t="s">
        <v>68</v>
      </c>
      <c r="E155" s="154">
        <v>21.81323393036277</v>
      </c>
      <c r="F155" s="154">
        <v>1.1938709626620181</v>
      </c>
      <c r="G155" s="163">
        <v>0.21973054963979166</v>
      </c>
      <c r="H155" s="163">
        <v>-0.29749928140270754</v>
      </c>
      <c r="I155" s="178">
        <v>0.6466063730876499</v>
      </c>
      <c r="J155" s="130"/>
      <c r="L155" s="137"/>
    </row>
    <row r="156" spans="1:12" ht="15" customHeight="1" x14ac:dyDescent="0.25">
      <c r="A156" s="177" t="s">
        <v>217</v>
      </c>
      <c r="B156" s="154" t="s">
        <v>68</v>
      </c>
      <c r="C156" s="154" t="s">
        <v>68</v>
      </c>
      <c r="D156" s="154" t="s">
        <v>68</v>
      </c>
      <c r="E156" s="154">
        <v>0.19835805388130723</v>
      </c>
      <c r="F156" s="154">
        <v>0.83840461645201003</v>
      </c>
      <c r="G156" s="163">
        <v>0.32788558241662713</v>
      </c>
      <c r="H156" s="163">
        <v>-5.3334870915193733E-2</v>
      </c>
      <c r="I156" s="178">
        <v>3.3223048354051059</v>
      </c>
      <c r="J156" s="130"/>
      <c r="L156" s="137"/>
    </row>
    <row r="157" spans="1:12" ht="15" customHeight="1" x14ac:dyDescent="0.25">
      <c r="A157" s="177" t="s">
        <v>219</v>
      </c>
      <c r="B157" s="154" t="s">
        <v>68</v>
      </c>
      <c r="C157" s="154" t="s">
        <v>68</v>
      </c>
      <c r="D157" s="154" t="s">
        <v>68</v>
      </c>
      <c r="E157" s="154">
        <v>0.20869776792335415</v>
      </c>
      <c r="F157" s="154">
        <v>0.35052738725323707</v>
      </c>
      <c r="G157" s="163">
        <v>0.12747715008998739</v>
      </c>
      <c r="H157" s="163">
        <v>0.17595477097034973</v>
      </c>
      <c r="I157" s="178">
        <v>-1.8542419910871928</v>
      </c>
      <c r="J157" s="130"/>
      <c r="L157" s="137"/>
    </row>
    <row r="158" spans="1:12" ht="15" customHeight="1" x14ac:dyDescent="0.25">
      <c r="A158" s="180" t="s">
        <v>220</v>
      </c>
      <c r="B158" s="181" t="s">
        <v>68</v>
      </c>
      <c r="C158" s="181" t="s">
        <v>68</v>
      </c>
      <c r="D158" s="181" t="s">
        <v>68</v>
      </c>
      <c r="E158" s="181" t="s">
        <v>68</v>
      </c>
      <c r="F158" s="181">
        <v>0.702969125899358</v>
      </c>
      <c r="G158" s="181" t="s">
        <v>68</v>
      </c>
      <c r="H158" s="181" t="s">
        <v>68</v>
      </c>
      <c r="I158" s="182">
        <v>-2.8445838036349187</v>
      </c>
      <c r="J158" s="130"/>
      <c r="L158" s="137"/>
    </row>
    <row r="159" spans="1:12" x14ac:dyDescent="0.25">
      <c r="A159" s="173" t="s">
        <v>89</v>
      </c>
      <c r="B159" s="129" t="s">
        <v>96</v>
      </c>
      <c r="C159" s="127"/>
      <c r="D159" s="127"/>
      <c r="E159" s="68"/>
      <c r="F159" s="68"/>
      <c r="G159" s="68"/>
      <c r="H159" s="68"/>
      <c r="I159" s="68"/>
      <c r="J159" s="7"/>
    </row>
    <row r="160" spans="1:12" x14ac:dyDescent="0.25">
      <c r="A160" s="174" t="s">
        <v>99</v>
      </c>
      <c r="B160" s="131"/>
      <c r="C160" s="132"/>
      <c r="D160" s="132"/>
      <c r="E160" s="7"/>
      <c r="F160" s="7"/>
      <c r="G160" s="7"/>
      <c r="H160" s="7"/>
      <c r="I160" s="7"/>
      <c r="J160" s="7"/>
    </row>
    <row r="161" spans="1:20" x14ac:dyDescent="0.25">
      <c r="A161" s="175" t="s">
        <v>97</v>
      </c>
      <c r="B161" s="67"/>
      <c r="C161" s="68"/>
      <c r="D161" s="68"/>
      <c r="E161" s="7"/>
      <c r="F161" s="135"/>
      <c r="G161" s="7"/>
      <c r="H161" s="7"/>
      <c r="I161" s="7"/>
      <c r="J161" s="7"/>
      <c r="K161" s="141"/>
      <c r="L161" s="128"/>
      <c r="M161" s="128"/>
      <c r="N161" s="128"/>
      <c r="O161" s="128"/>
      <c r="P161" s="128"/>
      <c r="Q161" s="128"/>
      <c r="R161" s="128"/>
      <c r="S161" s="128"/>
      <c r="T161" s="128"/>
    </row>
    <row r="162" spans="1:20" x14ac:dyDescent="0.25">
      <c r="E162" s="7"/>
      <c r="F162" s="7"/>
      <c r="G162" s="7"/>
      <c r="H162" s="7"/>
      <c r="I162" s="7"/>
      <c r="J162" s="127"/>
      <c r="K162" s="142"/>
      <c r="L162" s="127"/>
      <c r="M162" s="127"/>
      <c r="N162" s="127"/>
      <c r="O162" s="127"/>
      <c r="P162" s="127"/>
      <c r="Q162" s="127"/>
      <c r="R162" s="127"/>
      <c r="S162" s="128"/>
      <c r="T162" s="128"/>
    </row>
    <row r="163" spans="1:20" x14ac:dyDescent="0.25">
      <c r="A163" s="176" t="s">
        <v>227</v>
      </c>
      <c r="B163" s="6"/>
      <c r="C163" s="7"/>
      <c r="D163" s="7"/>
      <c r="E163" s="7"/>
      <c r="F163" s="7"/>
      <c r="G163" s="8"/>
      <c r="H163" s="7"/>
      <c r="I163" s="7"/>
      <c r="J163" s="129"/>
      <c r="K163" s="143"/>
      <c r="L163" s="68"/>
      <c r="M163" s="68"/>
      <c r="N163" s="68"/>
      <c r="O163" s="68"/>
      <c r="P163" s="68"/>
      <c r="Q163" s="68"/>
      <c r="R163" s="68"/>
      <c r="S163" s="69"/>
    </row>
    <row r="164" spans="1:20" x14ac:dyDescent="0.25">
      <c r="B164" s="9"/>
      <c r="C164" s="9"/>
      <c r="D164" s="9"/>
      <c r="E164" s="9"/>
      <c r="F164" s="9"/>
      <c r="G164" s="9"/>
      <c r="H164" s="69"/>
      <c r="I164" s="67"/>
      <c r="J164" s="67"/>
      <c r="M164" s="68"/>
      <c r="N164" s="68"/>
      <c r="O164" s="68"/>
      <c r="P164" s="68"/>
      <c r="Q164" s="68"/>
      <c r="R164" s="68"/>
      <c r="S164" s="69"/>
    </row>
    <row r="165" spans="1:20" x14ac:dyDescent="0.25">
      <c r="H165" s="69"/>
      <c r="I165" s="67"/>
      <c r="J165" s="67"/>
    </row>
    <row r="167" spans="1:20" ht="15.5" x14ac:dyDescent="0.35">
      <c r="L167" s="144"/>
    </row>
    <row r="168" spans="1:20" x14ac:dyDescent="0.25">
      <c r="B168" s="6"/>
    </row>
  </sheetData>
  <mergeCells count="2">
    <mergeCell ref="A2:I2"/>
    <mergeCell ref="A3:I3"/>
  </mergeCells>
  <phoneticPr fontId="3" type="noConversion"/>
  <printOptions gridLinesSet="0"/>
  <pageMargins left="0.25" right="0.25" top="0.75" bottom="0.75" header="0.3" footer="0.3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C9" transitionEvaluation="1"/>
  <dimension ref="A1:P110"/>
  <sheetViews>
    <sheetView showGridLines="0" workbookViewId="0">
      <pane xSplit="2" ySplit="8" topLeftCell="C9" activePane="bottomRight" state="frozen"/>
      <selection activeCell="C77" sqref="C77"/>
      <selection pane="topRight" activeCell="C77" sqref="C77"/>
      <selection pane="bottomLeft" activeCell="C77" sqref="C77"/>
      <selection pane="bottomRight" activeCell="C51" sqref="C51"/>
    </sheetView>
  </sheetViews>
  <sheetFormatPr defaultColWidth="14" defaultRowHeight="10.5" outlineLevelRow="1" x14ac:dyDescent="0.25"/>
  <cols>
    <col min="1" max="1" width="8" style="10" customWidth="1"/>
    <col min="2" max="2" width="5.42578125" style="10" customWidth="1"/>
    <col min="3" max="6" width="12" style="10" customWidth="1"/>
    <col min="7" max="7" width="2" style="10" customWidth="1"/>
    <col min="8" max="8" width="12" style="10" customWidth="1"/>
    <col min="9" max="9" width="10.85546875" style="10" customWidth="1"/>
    <col min="10" max="10" width="11.140625" style="10" customWidth="1"/>
    <col min="11" max="11" width="12" style="10" customWidth="1"/>
    <col min="12" max="16384" width="14" style="10"/>
  </cols>
  <sheetData>
    <row r="1" spans="1:13" ht="20.149999999999999" customHeight="1" x14ac:dyDescent="0.25">
      <c r="A1"/>
      <c r="K1" s="71" t="s">
        <v>44</v>
      </c>
    </row>
    <row r="2" spans="1:13" s="12" customFormat="1" ht="11.15" customHeight="1" x14ac:dyDescent="0.3">
      <c r="A2" s="11" t="s">
        <v>45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3" s="59" customFormat="1" ht="18" customHeight="1" x14ac:dyDescent="0.25">
      <c r="A3" s="13" t="s">
        <v>46</v>
      </c>
      <c r="B3" s="13"/>
      <c r="C3" s="70"/>
      <c r="D3" s="15"/>
      <c r="E3" s="15"/>
      <c r="F3" s="15"/>
      <c r="G3" s="16"/>
      <c r="H3" s="15"/>
      <c r="I3" s="17"/>
      <c r="J3" s="17"/>
      <c r="K3" s="17"/>
    </row>
    <row r="4" spans="1:13" s="25" customFormat="1" ht="15" customHeight="1" x14ac:dyDescent="0.25">
      <c r="A4" s="18" t="s">
        <v>47</v>
      </c>
      <c r="B4" s="19"/>
      <c r="C4" s="20" t="s">
        <v>48</v>
      </c>
      <c r="D4" s="14"/>
      <c r="E4" s="21"/>
      <c r="F4" s="21"/>
      <c r="G4" s="22"/>
      <c r="H4" s="20" t="s">
        <v>49</v>
      </c>
      <c r="I4" s="23"/>
      <c r="J4" s="21"/>
      <c r="K4" s="24"/>
    </row>
    <row r="5" spans="1:13" s="25" customFormat="1" ht="15" customHeight="1" x14ac:dyDescent="0.25">
      <c r="A5" s="60" t="s">
        <v>50</v>
      </c>
      <c r="B5" s="61"/>
      <c r="C5" s="28" t="s">
        <v>8</v>
      </c>
      <c r="D5" s="28" t="s">
        <v>10</v>
      </c>
      <c r="E5" s="28" t="s">
        <v>51</v>
      </c>
      <c r="F5" s="28" t="s">
        <v>5</v>
      </c>
      <c r="G5" s="28"/>
      <c r="H5" s="28" t="s">
        <v>8</v>
      </c>
      <c r="I5" s="28" t="s">
        <v>10</v>
      </c>
      <c r="J5" s="28" t="s">
        <v>51</v>
      </c>
      <c r="K5" s="29" t="s">
        <v>5</v>
      </c>
      <c r="M5" s="27"/>
    </row>
    <row r="6" spans="1:13" s="65" customFormat="1" ht="11.15" customHeight="1" x14ac:dyDescent="0.25">
      <c r="A6" s="60" t="s">
        <v>6</v>
      </c>
      <c r="B6" s="61"/>
      <c r="C6" s="62"/>
      <c r="D6" s="62"/>
      <c r="E6" s="62"/>
      <c r="F6" s="63" t="s">
        <v>13</v>
      </c>
      <c r="G6" s="63"/>
      <c r="H6" s="62"/>
      <c r="I6" s="62"/>
      <c r="J6" s="62"/>
      <c r="K6" s="64" t="s">
        <v>13</v>
      </c>
    </row>
    <row r="7" spans="1:13" s="58" customFormat="1" ht="15" customHeight="1" x14ac:dyDescent="0.25">
      <c r="A7" s="72" t="s">
        <v>15</v>
      </c>
      <c r="B7" s="73"/>
      <c r="C7" s="74"/>
      <c r="D7" s="74"/>
      <c r="E7" s="74"/>
      <c r="F7" s="75" t="s">
        <v>16</v>
      </c>
      <c r="G7" s="75"/>
      <c r="H7" s="74"/>
      <c r="I7" s="74"/>
      <c r="J7" s="74"/>
      <c r="K7" s="76" t="s">
        <v>16</v>
      </c>
      <c r="M7" s="59"/>
    </row>
    <row r="8" spans="1:13" s="32" customFormat="1" ht="15" hidden="1" customHeight="1" outlineLevel="1" x14ac:dyDescent="0.25">
      <c r="A8" s="18" t="s">
        <v>17</v>
      </c>
      <c r="B8" s="55"/>
      <c r="C8" s="56">
        <f>AVERAGEA(C22:C26)</f>
        <v>15.879999999999999</v>
      </c>
      <c r="D8" s="56">
        <f>AVERAGEA(D22:D26)</f>
        <v>6.0050000000000008</v>
      </c>
      <c r="E8" s="56">
        <f>AVERAGEA(E22:E26)</f>
        <v>19.4375</v>
      </c>
      <c r="F8" s="56">
        <f>AVERAGEA(F22:F26)</f>
        <v>7.6875</v>
      </c>
      <c r="G8" s="56"/>
      <c r="H8" s="56">
        <f>AVERAGEA(H22:H26)</f>
        <v>13.707500000000001</v>
      </c>
      <c r="I8" s="56">
        <f>AVERAGEA(I22:I26)</f>
        <v>5.6449999999999996</v>
      </c>
      <c r="J8" s="56">
        <f>AVERAGEA(J22:J26)</f>
        <v>17.48</v>
      </c>
      <c r="K8" s="57">
        <f>AVERAGEA(K22:K26)</f>
        <v>9.0650000000000013</v>
      </c>
      <c r="L8" s="31"/>
    </row>
    <row r="9" spans="1:13" ht="15" customHeight="1" collapsed="1" x14ac:dyDescent="0.25">
      <c r="A9" s="26" t="s">
        <v>18</v>
      </c>
      <c r="B9" s="19"/>
      <c r="C9" s="33">
        <f>AVERAGEA(C27:C31)</f>
        <v>15.354999999999999</v>
      </c>
      <c r="D9" s="33">
        <f>AVERAGEA(D27:D31)</f>
        <v>3.9899999999999998</v>
      </c>
      <c r="E9" s="33">
        <f>AVERAGEA(E27:E31)</f>
        <v>19.812750000000001</v>
      </c>
      <c r="F9" s="33">
        <f>AVERAGEA(F27:F31)</f>
        <v>6.3125</v>
      </c>
      <c r="G9" s="33"/>
      <c r="H9" s="33">
        <f>AVERAGEA(H27:H31)</f>
        <v>13.855</v>
      </c>
      <c r="I9" s="33">
        <f>AVERAGEA(I27:I31)</f>
        <v>4.2925000000000004</v>
      </c>
      <c r="J9" s="33">
        <f>AVERAGEA(J27:J31)</f>
        <v>15.915000000000001</v>
      </c>
      <c r="K9" s="34">
        <f>AVERAGEA(K27:K31)</f>
        <v>7.5250000000000004</v>
      </c>
      <c r="L9" s="35"/>
    </row>
    <row r="10" spans="1:13" ht="11.15" customHeight="1" x14ac:dyDescent="0.25">
      <c r="A10" s="26" t="s">
        <v>19</v>
      </c>
      <c r="B10" s="19"/>
      <c r="C10" s="33">
        <f>AVERAGEA(C32:C36)</f>
        <v>10.984999999999998</v>
      </c>
      <c r="D10" s="33">
        <f>AVERAGEA(D32:D36)</f>
        <v>3.3975</v>
      </c>
      <c r="E10" s="33">
        <f>AVERAGEA(E32:E36)</f>
        <v>17.204000000000001</v>
      </c>
      <c r="F10" s="33">
        <f>AVERAGEA(F32:F36)</f>
        <v>6.8950000000000005</v>
      </c>
      <c r="G10" s="33"/>
      <c r="H10" s="33">
        <f>AVERAGEA(H32:H36)</f>
        <v>12.7675</v>
      </c>
      <c r="I10" s="33">
        <f>AVERAGEA(I32:I36)</f>
        <v>4.3875000000000002</v>
      </c>
      <c r="J10" s="33">
        <f>AVERAGEA(J32:J36)</f>
        <v>14.227499999999999</v>
      </c>
      <c r="K10" s="34">
        <f>AVERAGEA(K32:K36)</f>
        <v>8.8324999999999996</v>
      </c>
      <c r="L10" s="35"/>
    </row>
    <row r="11" spans="1:13" ht="11.15" customHeight="1" x14ac:dyDescent="0.25">
      <c r="A11" s="26" t="s">
        <v>20</v>
      </c>
      <c r="B11" s="19"/>
      <c r="C11" s="33">
        <f>AVERAGEA(C37:C41)</f>
        <v>14.595000000000001</v>
      </c>
      <c r="D11" s="33">
        <f>AVERAGEA(D37:D41)</f>
        <v>3.9850000000000003</v>
      </c>
      <c r="E11" s="33">
        <f>AVERAGEA(E37:E41)</f>
        <v>13.963249999999999</v>
      </c>
      <c r="F11" s="33">
        <f>AVERAGEA(F37:F41)</f>
        <v>8.942499999999999</v>
      </c>
      <c r="G11" s="33"/>
      <c r="H11" s="33">
        <f>AVERAGEA(H37:H41)</f>
        <v>13.205000000000002</v>
      </c>
      <c r="I11" s="33">
        <f>AVERAGEA(I37:I41)</f>
        <v>4.5975000000000001</v>
      </c>
      <c r="J11" s="33">
        <f>AVERAGEA(J37:J41)</f>
        <v>13.1275</v>
      </c>
      <c r="K11" s="34">
        <f>AVERAGEA(K37:K41)</f>
        <v>9.0100000000000016</v>
      </c>
      <c r="L11" s="36"/>
    </row>
    <row r="12" spans="1:13" ht="11.15" customHeight="1" x14ac:dyDescent="0.25">
      <c r="A12" s="26" t="s">
        <v>21</v>
      </c>
      <c r="B12" s="19"/>
      <c r="C12" s="33">
        <f>AVERAGEA(C42:C46)</f>
        <v>16.688333333333333</v>
      </c>
      <c r="D12" s="33">
        <f>AVERAGEA(D42:D46)</f>
        <v>6.2099999999999991</v>
      </c>
      <c r="E12" s="33">
        <f>AVERAGEA(E42:E46)</f>
        <v>13.665000000000001</v>
      </c>
      <c r="F12" s="33">
        <f>AVERAGEA(F42:F46)</f>
        <v>8.5449999999999999</v>
      </c>
      <c r="G12" s="33"/>
      <c r="H12" s="33">
        <f>AVERAGEA(H42:H46)</f>
        <v>13.279166666666667</v>
      </c>
      <c r="I12" s="33">
        <f>AVERAGEA(I42:I46)</f>
        <v>6.16</v>
      </c>
      <c r="J12" s="33">
        <f>AVERAGEA(J42:J46)</f>
        <v>12.295</v>
      </c>
      <c r="K12" s="34">
        <f>AVERAGEA(K42:K46)</f>
        <v>8.2799999999999994</v>
      </c>
      <c r="L12" s="37"/>
    </row>
    <row r="13" spans="1:13" ht="11.15" customHeight="1" x14ac:dyDescent="0.25">
      <c r="A13" s="26" t="s">
        <v>22</v>
      </c>
      <c r="B13" s="19"/>
      <c r="C13" s="33">
        <f>AVERAGEA(C47:C51)</f>
        <v>12.550833333333333</v>
      </c>
      <c r="D13" s="33">
        <f>AVERAGEA(D47:D51)</f>
        <v>7.8650000000000002</v>
      </c>
      <c r="E13" s="33">
        <f>AVERAGEA(E47:E51)</f>
        <v>12.465</v>
      </c>
      <c r="F13" s="33">
        <f>AVERAGEA(F47:F51)</f>
        <v>7.0474999999999994</v>
      </c>
      <c r="G13" s="33"/>
      <c r="H13" s="33">
        <f>AVERAGEA(H47:H51)</f>
        <v>12.100833333333332</v>
      </c>
      <c r="I13" s="33">
        <f>AVERAGEA(I47:I51)</f>
        <v>7.3174999999999999</v>
      </c>
      <c r="J13" s="33">
        <f>AVERAGEA(J47:J51)</f>
        <v>11.824999999999999</v>
      </c>
      <c r="K13" s="34">
        <f>AVERAGEA(K47:K51)</f>
        <v>8.3125</v>
      </c>
    </row>
    <row r="14" spans="1:13" ht="11.15" customHeight="1" x14ac:dyDescent="0.25">
      <c r="A14" s="38" t="s">
        <v>23</v>
      </c>
      <c r="B14" s="39"/>
      <c r="C14" s="33">
        <f>AVERAGEA(C52:C56)</f>
        <v>8.3425000000000011</v>
      </c>
      <c r="D14" s="33">
        <f>AVERAGEA(D52:D56)</f>
        <v>5.9824999999999999</v>
      </c>
      <c r="E14" s="33">
        <f>AVERAGEA(E52:E56)</f>
        <v>7.7200000000000006</v>
      </c>
      <c r="F14" s="33">
        <f>AVERAGEA(F52:F56)</f>
        <v>4.5724999999999998</v>
      </c>
      <c r="G14" s="33"/>
      <c r="H14" s="33">
        <f>AVERAGEA(H52:H56)</f>
        <v>9.8724999999999987</v>
      </c>
      <c r="I14" s="33">
        <f>AVERAGEA(I52:I56)</f>
        <v>5.7700000000000005</v>
      </c>
      <c r="J14" s="33">
        <f>AVERAGEA(J52:J56)</f>
        <v>8.77</v>
      </c>
      <c r="K14" s="34">
        <f>AVERAGEA(K52:K56)</f>
        <v>7.4924999999999997</v>
      </c>
      <c r="L14" s="35"/>
    </row>
    <row r="15" spans="1:13" ht="11.15" customHeight="1" x14ac:dyDescent="0.25">
      <c r="A15" s="38" t="s">
        <v>24</v>
      </c>
      <c r="B15" s="39"/>
      <c r="C15" s="33">
        <f>AVERAGEA(C57:C61)</f>
        <v>5.5583333333333345</v>
      </c>
      <c r="D15" s="33">
        <f>AVERAGEA(D57:D61)</f>
        <v>3.6950000000000003</v>
      </c>
      <c r="E15" s="33">
        <f>AVERAGEA(E57:E61)</f>
        <v>5.3999999999999995</v>
      </c>
      <c r="F15" s="33">
        <f>AVERAGEA(F57:F61)</f>
        <v>3.085</v>
      </c>
      <c r="G15" s="33"/>
      <c r="H15" s="33">
        <f>AVERAGEA(H57:H61)</f>
        <v>8.3458333333333332</v>
      </c>
      <c r="I15" s="33">
        <f>AVERAGEA(I57:I61)</f>
        <v>4.33</v>
      </c>
      <c r="J15" s="33">
        <f>AVERAGEA(J57:J61)</f>
        <v>7.2774999999999999</v>
      </c>
      <c r="K15" s="34">
        <f>AVERAGEA(K57:K61)</f>
        <v>6.3574999999999999</v>
      </c>
      <c r="L15" s="35"/>
    </row>
    <row r="16" spans="1:13" ht="11.15" customHeight="1" x14ac:dyDescent="0.25">
      <c r="A16" s="38" t="s">
        <v>25</v>
      </c>
      <c r="B16" s="39"/>
      <c r="C16" s="33">
        <f>AVERAGEA(C62:C66)</f>
        <v>4.7416666666666671</v>
      </c>
      <c r="D16" s="33">
        <f>AVERAGEA(D62:D66)</f>
        <v>2.4849999999999999</v>
      </c>
      <c r="E16" s="33">
        <f>AVERAGEA(E62:E66)</f>
        <v>5.4325000000000001</v>
      </c>
      <c r="F16" s="33">
        <f>AVERAGEA(F62:F66)</f>
        <v>3.3000000000000003</v>
      </c>
      <c r="G16" s="33"/>
      <c r="H16" s="33">
        <f>AVERAGEA(H62:H66)</f>
        <v>7.3883333333333336</v>
      </c>
      <c r="I16" s="33">
        <f>AVERAGEA(I62:I66)</f>
        <v>3.3691666666666666</v>
      </c>
      <c r="J16" s="33">
        <f>AVERAGEA(J62:J66)</f>
        <v>6.1933333333333334</v>
      </c>
      <c r="K16" s="34">
        <f>AVERAGEA(K62:K66)</f>
        <v>6.0950000000000006</v>
      </c>
      <c r="L16" s="35"/>
    </row>
    <row r="17" spans="1:12" ht="11.15" customHeight="1" x14ac:dyDescent="0.25">
      <c r="A17" s="38" t="s">
        <v>26</v>
      </c>
      <c r="B17" s="39"/>
      <c r="C17" s="33">
        <f>AVERAGEA(C67:C71)</f>
        <v>6.55</v>
      </c>
      <c r="D17" s="33">
        <f>AVERAGEA(D67:D71)</f>
        <v>1.9975000000000003</v>
      </c>
      <c r="E17" s="33">
        <f>AVERAGEA(E67:E71)</f>
        <v>8.432500000000001</v>
      </c>
      <c r="F17" s="33">
        <f>AVERAGEA(F67:F71)</f>
        <v>5.3724999999999996</v>
      </c>
      <c r="G17" s="33"/>
      <c r="H17" s="33">
        <f>AVERAGEA(H67:H71)</f>
        <v>9.8475000000000001</v>
      </c>
      <c r="I17" s="33">
        <f>AVERAGEA(I67:I71)</f>
        <v>3.4674999999999998</v>
      </c>
      <c r="J17" s="33">
        <f>AVERAGEA(J67:J71)</f>
        <v>8.4499999999999993</v>
      </c>
      <c r="K17" s="34">
        <f>AVERAGEA(K67:K71)</f>
        <v>7.3450000000000006</v>
      </c>
      <c r="L17" s="35"/>
    </row>
    <row r="18" spans="1:12" ht="11.15" customHeight="1" x14ac:dyDescent="0.25">
      <c r="A18" s="38" t="s">
        <v>28</v>
      </c>
      <c r="B18" s="39"/>
      <c r="C18" s="33">
        <f>AVERAGEA(C72:C76)</f>
        <v>7.4</v>
      </c>
      <c r="D18" s="33">
        <f t="shared" ref="D18:K18" si="0">AVERAGEA(D72:D76)</f>
        <v>0.55000000000000004</v>
      </c>
      <c r="E18" s="33">
        <f t="shared" si="0"/>
        <v>8.8800000000000008</v>
      </c>
      <c r="F18" s="33">
        <f t="shared" si="0"/>
        <v>5.5299999999999994</v>
      </c>
      <c r="G18" s="33"/>
      <c r="H18" s="33">
        <f t="shared" si="0"/>
        <v>8.67</v>
      </c>
      <c r="I18" s="33">
        <f t="shared" si="0"/>
        <v>2.2574999999999998</v>
      </c>
      <c r="J18" s="33">
        <f t="shared" si="0"/>
        <v>7.9450000000000003</v>
      </c>
      <c r="K18" s="34">
        <f t="shared" si="0"/>
        <v>6.21</v>
      </c>
      <c r="L18" s="35"/>
    </row>
    <row r="19" spans="1:12" ht="15" hidden="1" customHeight="1" outlineLevel="1" x14ac:dyDescent="0.25">
      <c r="A19" s="26" t="s">
        <v>29</v>
      </c>
      <c r="B19" s="19"/>
      <c r="C19" s="33"/>
      <c r="D19" s="33"/>
      <c r="E19" s="33"/>
      <c r="F19" s="33"/>
      <c r="G19" s="33"/>
      <c r="H19" s="33"/>
      <c r="I19" s="33"/>
      <c r="J19" s="33"/>
      <c r="K19" s="34"/>
      <c r="L19" s="35"/>
    </row>
    <row r="20" spans="1:12" hidden="1" outlineLevel="1" x14ac:dyDescent="0.25">
      <c r="A20" s="40" t="s">
        <v>30</v>
      </c>
      <c r="B20" s="41"/>
      <c r="C20" s="33">
        <v>11.76</v>
      </c>
      <c r="D20" s="33">
        <v>6.25</v>
      </c>
      <c r="E20" s="33">
        <v>17.664999999999999</v>
      </c>
      <c r="F20" s="33">
        <v>8.48</v>
      </c>
      <c r="G20" s="33"/>
      <c r="H20" s="33">
        <v>13.8</v>
      </c>
      <c r="I20" s="33">
        <v>6.56</v>
      </c>
      <c r="J20" s="33">
        <v>17.309999999999999</v>
      </c>
      <c r="K20" s="34">
        <v>11.58</v>
      </c>
      <c r="L20" s="35"/>
    </row>
    <row r="21" spans="1:12" hidden="1" outlineLevel="1" x14ac:dyDescent="0.25">
      <c r="A21" s="40" t="s">
        <v>31</v>
      </c>
      <c r="B21" s="41"/>
      <c r="C21" s="33">
        <v>14.78</v>
      </c>
      <c r="D21" s="33">
        <v>6.07</v>
      </c>
      <c r="E21" s="33">
        <v>19.553999999999998</v>
      </c>
      <c r="F21" s="33">
        <v>7.92</v>
      </c>
      <c r="G21" s="33"/>
      <c r="H21" s="33">
        <v>13.95</v>
      </c>
      <c r="I21" s="33">
        <v>6.39</v>
      </c>
      <c r="J21" s="33">
        <v>18.149999999999999</v>
      </c>
      <c r="K21" s="34">
        <v>10.81</v>
      </c>
      <c r="L21" s="35"/>
    </row>
    <row r="22" spans="1:12" hidden="1" outlineLevel="1" x14ac:dyDescent="0.25">
      <c r="A22" s="40" t="s">
        <v>32</v>
      </c>
      <c r="B22" s="41"/>
      <c r="C22" s="33">
        <v>15.23</v>
      </c>
      <c r="D22" s="33">
        <v>6.25</v>
      </c>
      <c r="E22" s="33">
        <v>23.881</v>
      </c>
      <c r="F22" s="33">
        <v>7.9</v>
      </c>
      <c r="G22" s="33"/>
      <c r="H22" s="33">
        <v>13.8</v>
      </c>
      <c r="I22" s="33">
        <v>6.09</v>
      </c>
      <c r="J22" s="33">
        <v>18</v>
      </c>
      <c r="K22" s="34">
        <v>10.34</v>
      </c>
      <c r="L22" s="35"/>
    </row>
    <row r="23" spans="1:12" hidden="1" outlineLevel="1" x14ac:dyDescent="0.25">
      <c r="A23" s="40" t="s">
        <v>33</v>
      </c>
      <c r="B23" s="41"/>
      <c r="C23" s="33">
        <v>17.03</v>
      </c>
      <c r="D23" s="33">
        <v>7.28</v>
      </c>
      <c r="E23" s="33">
        <v>20.507000000000001</v>
      </c>
      <c r="F23" s="33">
        <v>8.1</v>
      </c>
      <c r="G23" s="33"/>
      <c r="H23" s="33">
        <v>14.87</v>
      </c>
      <c r="I23" s="33">
        <v>6.33</v>
      </c>
      <c r="J23" s="33">
        <v>17.37</v>
      </c>
      <c r="K23" s="34">
        <v>9.76</v>
      </c>
      <c r="L23" s="35"/>
    </row>
    <row r="24" spans="1:12" ht="16" hidden="1" customHeight="1" outlineLevel="1" collapsed="1" x14ac:dyDescent="0.25">
      <c r="A24" s="26" t="s">
        <v>34</v>
      </c>
      <c r="B24" s="19"/>
      <c r="C24" s="33"/>
      <c r="D24" s="33"/>
      <c r="E24" s="33"/>
      <c r="F24" s="33"/>
      <c r="G24" s="33"/>
      <c r="H24" s="33"/>
      <c r="I24" s="33"/>
      <c r="J24" s="33"/>
      <c r="K24" s="34"/>
      <c r="L24" s="35"/>
    </row>
    <row r="25" spans="1:12" hidden="1" outlineLevel="1" x14ac:dyDescent="0.25">
      <c r="A25" s="40" t="s">
        <v>30</v>
      </c>
      <c r="B25" s="41"/>
      <c r="C25" s="33">
        <v>17.739999999999998</v>
      </c>
      <c r="D25" s="33">
        <v>6.05</v>
      </c>
      <c r="E25" s="33">
        <v>15.664999999999999</v>
      </c>
      <c r="F25" s="33">
        <v>7.83</v>
      </c>
      <c r="G25" s="33"/>
      <c r="H25" s="33">
        <v>13.48</v>
      </c>
      <c r="I25" s="33">
        <v>5.23</v>
      </c>
      <c r="J25" s="33">
        <v>18.649999999999999</v>
      </c>
      <c r="K25" s="34">
        <v>8.56</v>
      </c>
      <c r="L25" s="35"/>
    </row>
    <row r="26" spans="1:12" hidden="1" outlineLevel="1" x14ac:dyDescent="0.25">
      <c r="A26" s="40" t="s">
        <v>31</v>
      </c>
      <c r="B26" s="41"/>
      <c r="C26" s="33">
        <v>13.52</v>
      </c>
      <c r="D26" s="33">
        <v>4.4400000000000004</v>
      </c>
      <c r="E26" s="33">
        <v>17.696999999999999</v>
      </c>
      <c r="F26" s="33">
        <v>6.92</v>
      </c>
      <c r="G26" s="33"/>
      <c r="H26" s="33">
        <v>12.68</v>
      </c>
      <c r="I26" s="33">
        <v>4.93</v>
      </c>
      <c r="J26" s="33">
        <v>15.9</v>
      </c>
      <c r="K26" s="34">
        <v>7.6</v>
      </c>
      <c r="L26" s="35"/>
    </row>
    <row r="27" spans="1:12" hidden="1" outlineLevel="1" x14ac:dyDescent="0.25">
      <c r="A27" s="40" t="s">
        <v>32</v>
      </c>
      <c r="B27" s="41"/>
      <c r="C27" s="33">
        <v>15.66</v>
      </c>
      <c r="D27" s="33">
        <v>4.5599999999999996</v>
      </c>
      <c r="E27" s="33">
        <v>15.769</v>
      </c>
      <c r="F27" s="33">
        <v>6.21</v>
      </c>
      <c r="G27" s="33"/>
      <c r="H27" s="33">
        <v>14.27</v>
      </c>
      <c r="I27" s="33">
        <v>4.8899999999999997</v>
      </c>
      <c r="J27" s="33">
        <v>15.82</v>
      </c>
      <c r="K27" s="34">
        <v>7.31</v>
      </c>
      <c r="L27" s="35"/>
    </row>
    <row r="28" spans="1:12" hidden="1" outlineLevel="1" x14ac:dyDescent="0.25">
      <c r="A28" s="40" t="s">
        <v>33</v>
      </c>
      <c r="B28" s="41"/>
      <c r="C28" s="33">
        <v>16.079999999999998</v>
      </c>
      <c r="D28" s="33">
        <v>4.12</v>
      </c>
      <c r="E28" s="33">
        <v>17.126999999999999</v>
      </c>
      <c r="F28" s="33">
        <v>6.27</v>
      </c>
      <c r="G28" s="33"/>
      <c r="H28" s="33">
        <v>13.8</v>
      </c>
      <c r="I28" s="33">
        <v>4.7300000000000004</v>
      </c>
      <c r="J28" s="33">
        <v>15.73</v>
      </c>
      <c r="K28" s="34">
        <v>7.26</v>
      </c>
      <c r="L28" s="35"/>
    </row>
    <row r="29" spans="1:12" ht="21" hidden="1" customHeight="1" outlineLevel="1" x14ac:dyDescent="0.25">
      <c r="A29" s="26" t="s">
        <v>35</v>
      </c>
      <c r="B29" s="19"/>
      <c r="C29" s="33"/>
      <c r="D29" s="33"/>
      <c r="E29" s="33"/>
      <c r="F29" s="33"/>
      <c r="G29" s="33"/>
      <c r="H29" s="33"/>
      <c r="I29" s="33"/>
      <c r="J29" s="33"/>
      <c r="K29" s="34"/>
      <c r="L29" s="35"/>
    </row>
    <row r="30" spans="1:12" ht="12.75" hidden="1" customHeight="1" outlineLevel="1" x14ac:dyDescent="0.25">
      <c r="A30" s="40" t="s">
        <v>30</v>
      </c>
      <c r="B30" s="41"/>
      <c r="C30" s="33">
        <v>16.03</v>
      </c>
      <c r="D30" s="33">
        <v>4</v>
      </c>
      <c r="E30" s="33">
        <v>24.425000000000001</v>
      </c>
      <c r="F30" s="33">
        <v>6.22</v>
      </c>
      <c r="G30" s="33"/>
      <c r="H30" s="33">
        <v>14.03</v>
      </c>
      <c r="I30" s="33">
        <v>3.98</v>
      </c>
      <c r="J30" s="33">
        <v>16.43</v>
      </c>
      <c r="K30" s="34">
        <v>7.19</v>
      </c>
      <c r="L30" s="35"/>
    </row>
    <row r="31" spans="1:12" ht="12.75" hidden="1" customHeight="1" outlineLevel="1" x14ac:dyDescent="0.25">
      <c r="A31" s="40" t="s">
        <v>31</v>
      </c>
      <c r="B31" s="41"/>
      <c r="C31" s="33">
        <v>13.65</v>
      </c>
      <c r="D31" s="33">
        <v>3.28</v>
      </c>
      <c r="E31" s="33">
        <v>21.93</v>
      </c>
      <c r="F31" s="33">
        <v>6.55</v>
      </c>
      <c r="G31" s="33"/>
      <c r="H31" s="33">
        <v>13.32</v>
      </c>
      <c r="I31" s="33">
        <v>3.57</v>
      </c>
      <c r="J31" s="33">
        <v>15.68</v>
      </c>
      <c r="K31" s="34">
        <v>8.34</v>
      </c>
      <c r="L31" s="35"/>
    </row>
    <row r="32" spans="1:12" ht="12.75" hidden="1" customHeight="1" outlineLevel="1" x14ac:dyDescent="0.25">
      <c r="A32" s="40" t="s">
        <v>32</v>
      </c>
      <c r="B32" s="41"/>
      <c r="C32" s="33">
        <v>11.87</v>
      </c>
      <c r="D32" s="33">
        <v>3.25</v>
      </c>
      <c r="E32" s="33">
        <v>18.219000000000001</v>
      </c>
      <c r="F32" s="33">
        <v>6.84</v>
      </c>
      <c r="G32" s="33"/>
      <c r="H32" s="33">
        <v>13.02</v>
      </c>
      <c r="I32" s="33">
        <v>4.82</v>
      </c>
      <c r="J32" s="33">
        <v>15.67</v>
      </c>
      <c r="K32" s="34">
        <v>8.8800000000000008</v>
      </c>
      <c r="L32" s="35"/>
    </row>
    <row r="33" spans="1:12" ht="12.75" hidden="1" customHeight="1" outlineLevel="1" x14ac:dyDescent="0.25">
      <c r="A33" s="40" t="s">
        <v>33</v>
      </c>
      <c r="B33" s="41"/>
      <c r="C33" s="33">
        <v>10.68</v>
      </c>
      <c r="D33" s="33">
        <v>3.52</v>
      </c>
      <c r="E33" s="33">
        <v>19.655999999999999</v>
      </c>
      <c r="F33" s="33">
        <v>6.92</v>
      </c>
      <c r="G33" s="33"/>
      <c r="H33" s="33">
        <v>13.5</v>
      </c>
      <c r="I33" s="33">
        <v>4.4800000000000004</v>
      </c>
      <c r="J33" s="33">
        <v>14.97</v>
      </c>
      <c r="K33" s="34">
        <v>9.1199999999999992</v>
      </c>
      <c r="L33" s="35"/>
    </row>
    <row r="34" spans="1:12" ht="20.149999999999999" hidden="1" customHeight="1" outlineLevel="1" x14ac:dyDescent="0.25">
      <c r="A34" s="26" t="s">
        <v>36</v>
      </c>
      <c r="B34" s="19"/>
      <c r="C34" s="33"/>
      <c r="D34" s="33"/>
      <c r="E34" s="33"/>
      <c r="F34" s="33"/>
      <c r="G34" s="33"/>
      <c r="H34" s="33"/>
      <c r="I34" s="33"/>
      <c r="J34" s="33"/>
      <c r="K34" s="34"/>
      <c r="L34" s="35"/>
    </row>
    <row r="35" spans="1:12" ht="12.75" hidden="1" customHeight="1" outlineLevel="1" x14ac:dyDescent="0.25">
      <c r="A35" s="40" t="s">
        <v>30</v>
      </c>
      <c r="B35" s="41"/>
      <c r="C35" s="33">
        <v>10.27</v>
      </c>
      <c r="D35" s="33">
        <v>3.49</v>
      </c>
      <c r="E35" s="33">
        <v>15.632</v>
      </c>
      <c r="F35" s="33">
        <v>6.66</v>
      </c>
      <c r="G35" s="33"/>
      <c r="H35" s="33">
        <v>12.45</v>
      </c>
      <c r="I35" s="33">
        <v>4.05</v>
      </c>
      <c r="J35" s="33">
        <v>13.4</v>
      </c>
      <c r="K35" s="34">
        <v>8.42</v>
      </c>
      <c r="L35" s="35"/>
    </row>
    <row r="36" spans="1:12" ht="12.75" hidden="1" customHeight="1" outlineLevel="1" x14ac:dyDescent="0.25">
      <c r="A36" s="40" t="s">
        <v>31</v>
      </c>
      <c r="B36" s="41"/>
      <c r="C36" s="33">
        <v>11.12</v>
      </c>
      <c r="D36" s="33">
        <v>3.33</v>
      </c>
      <c r="E36" s="33">
        <v>15.308999999999999</v>
      </c>
      <c r="F36" s="33">
        <v>7.16</v>
      </c>
      <c r="G36" s="33"/>
      <c r="H36" s="33">
        <v>12.1</v>
      </c>
      <c r="I36" s="33">
        <v>4.2</v>
      </c>
      <c r="J36" s="33">
        <v>12.87</v>
      </c>
      <c r="K36" s="34">
        <v>8.91</v>
      </c>
      <c r="L36" s="35"/>
    </row>
    <row r="37" spans="1:12" ht="12.75" hidden="1" customHeight="1" outlineLevel="1" x14ac:dyDescent="0.25">
      <c r="A37" s="40" t="s">
        <v>32</v>
      </c>
      <c r="B37" s="41"/>
      <c r="C37" s="33">
        <v>12.35</v>
      </c>
      <c r="D37" s="33">
        <v>3.78</v>
      </c>
      <c r="E37" s="33">
        <v>14.481</v>
      </c>
      <c r="F37" s="33">
        <v>7.98</v>
      </c>
      <c r="G37" s="33"/>
      <c r="H37" s="33">
        <v>12.17</v>
      </c>
      <c r="I37" s="33">
        <v>4.66</v>
      </c>
      <c r="J37" s="33">
        <v>12.77</v>
      </c>
      <c r="K37" s="34">
        <v>9.1</v>
      </c>
      <c r="L37" s="35"/>
    </row>
    <row r="38" spans="1:12" ht="12.75" hidden="1" customHeight="1" outlineLevel="1" x14ac:dyDescent="0.25">
      <c r="A38" s="40" t="s">
        <v>33</v>
      </c>
      <c r="B38" s="41"/>
      <c r="C38" s="33">
        <v>13.86</v>
      </c>
      <c r="D38" s="33">
        <v>3.89</v>
      </c>
      <c r="E38" s="33">
        <v>14.602</v>
      </c>
      <c r="F38" s="33">
        <v>8.6199999999999992</v>
      </c>
      <c r="G38" s="33"/>
      <c r="H38" s="33">
        <v>12.57</v>
      </c>
      <c r="I38" s="33">
        <v>4.1900000000000004</v>
      </c>
      <c r="J38" s="33">
        <v>13.4</v>
      </c>
      <c r="K38" s="34">
        <v>8.9600000000000009</v>
      </c>
      <c r="L38" s="35"/>
    </row>
    <row r="39" spans="1:12" ht="15" hidden="1" customHeight="1" outlineLevel="1" x14ac:dyDescent="0.25">
      <c r="A39" s="26" t="s">
        <v>37</v>
      </c>
      <c r="B39" s="19"/>
      <c r="C39" s="33"/>
      <c r="D39" s="33"/>
      <c r="E39" s="33"/>
      <c r="F39" s="33"/>
      <c r="G39" s="33"/>
      <c r="H39" s="33"/>
      <c r="I39" s="33"/>
      <c r="J39" s="33"/>
      <c r="K39" s="34"/>
      <c r="L39" s="35"/>
    </row>
    <row r="40" spans="1:12" ht="10.4" hidden="1" customHeight="1" outlineLevel="1" x14ac:dyDescent="0.25">
      <c r="A40" s="40" t="s">
        <v>30</v>
      </c>
      <c r="B40" s="41"/>
      <c r="C40" s="33">
        <v>15.38</v>
      </c>
      <c r="D40" s="33">
        <v>3.91</v>
      </c>
      <c r="E40" s="33">
        <v>13.29</v>
      </c>
      <c r="F40" s="33">
        <v>9.44</v>
      </c>
      <c r="G40" s="33"/>
      <c r="H40" s="33">
        <v>14.55</v>
      </c>
      <c r="I40" s="33">
        <v>4.55</v>
      </c>
      <c r="J40" s="33">
        <v>13.15</v>
      </c>
      <c r="K40" s="34">
        <v>9.2100000000000009</v>
      </c>
      <c r="L40" s="35"/>
    </row>
    <row r="41" spans="1:12" ht="10.4" hidden="1" customHeight="1" outlineLevel="1" x14ac:dyDescent="0.25">
      <c r="A41" s="40" t="s">
        <v>31</v>
      </c>
      <c r="B41" s="41"/>
      <c r="C41" s="33">
        <v>16.79</v>
      </c>
      <c r="D41" s="33">
        <v>4.3600000000000003</v>
      </c>
      <c r="E41" s="33">
        <v>13.48</v>
      </c>
      <c r="F41" s="33">
        <v>9.73</v>
      </c>
      <c r="G41" s="33"/>
      <c r="H41" s="33">
        <v>13.53</v>
      </c>
      <c r="I41" s="33">
        <v>4.99</v>
      </c>
      <c r="J41" s="33">
        <v>13.19</v>
      </c>
      <c r="K41" s="34">
        <v>8.77</v>
      </c>
      <c r="L41" s="35"/>
    </row>
    <row r="42" spans="1:12" ht="10.4" hidden="1" customHeight="1" outlineLevel="1" x14ac:dyDescent="0.25">
      <c r="A42" s="40" t="s">
        <v>32</v>
      </c>
      <c r="B42" s="41"/>
      <c r="C42" s="33">
        <v>17.059999999999999</v>
      </c>
      <c r="D42" s="33">
        <v>5.18</v>
      </c>
      <c r="E42" s="33">
        <v>13.3</v>
      </c>
      <c r="F42" s="33">
        <v>9.08</v>
      </c>
      <c r="G42" s="33"/>
      <c r="H42" s="33">
        <v>13.28</v>
      </c>
      <c r="I42" s="33">
        <v>5</v>
      </c>
      <c r="J42" s="33">
        <v>12.38</v>
      </c>
      <c r="K42" s="34">
        <v>8.11</v>
      </c>
      <c r="L42" s="35"/>
    </row>
    <row r="43" spans="1:12" ht="10.4" hidden="1" customHeight="1" outlineLevel="1" x14ac:dyDescent="0.25">
      <c r="A43" s="40" t="s">
        <v>33</v>
      </c>
      <c r="B43" s="41"/>
      <c r="C43" s="33">
        <v>17.77</v>
      </c>
      <c r="D43" s="33">
        <v>6.04</v>
      </c>
      <c r="E43" s="33">
        <v>13.96</v>
      </c>
      <c r="F43" s="33">
        <v>8.61</v>
      </c>
      <c r="G43" s="33"/>
      <c r="H43" s="33">
        <v>13.1</v>
      </c>
      <c r="I43" s="33">
        <v>5.67</v>
      </c>
      <c r="J43" s="33">
        <v>12.4</v>
      </c>
      <c r="K43" s="34">
        <v>7.91</v>
      </c>
      <c r="L43" s="35"/>
    </row>
    <row r="44" spans="1:12" ht="15" hidden="1" customHeight="1" outlineLevel="1" x14ac:dyDescent="0.25">
      <c r="A44" s="26" t="s">
        <v>38</v>
      </c>
      <c r="B44" s="19"/>
      <c r="C44" s="33"/>
      <c r="D44" s="33"/>
      <c r="E44" s="33"/>
      <c r="F44" s="33"/>
      <c r="G44" s="33"/>
      <c r="H44" s="33"/>
      <c r="I44" s="33"/>
      <c r="J44" s="33"/>
      <c r="K44" s="34"/>
      <c r="L44" s="35"/>
    </row>
    <row r="45" spans="1:12" ht="11.15" hidden="1" customHeight="1" outlineLevel="1" x14ac:dyDescent="0.25">
      <c r="A45" s="40" t="s">
        <v>30</v>
      </c>
      <c r="B45" s="41"/>
      <c r="C45" s="33">
        <v>16.88</v>
      </c>
      <c r="D45" s="33">
        <v>6.52</v>
      </c>
      <c r="E45" s="33">
        <v>13.76</v>
      </c>
      <c r="F45" s="33">
        <v>8.25</v>
      </c>
      <c r="G45" s="33"/>
      <c r="H45" s="33">
        <v>13.17</v>
      </c>
      <c r="I45" s="33">
        <v>6.97</v>
      </c>
      <c r="J45" s="33">
        <v>12.11</v>
      </c>
      <c r="K45" s="34">
        <v>8.42</v>
      </c>
      <c r="L45" s="35"/>
    </row>
    <row r="46" spans="1:12" ht="11.15" hidden="1" customHeight="1" outlineLevel="1" x14ac:dyDescent="0.25">
      <c r="A46" s="40" t="s">
        <v>31</v>
      </c>
      <c r="B46" s="41"/>
      <c r="C46" s="33">
        <f>AVERAGEA(14.98,14.96,15.19)</f>
        <v>15.043333333333335</v>
      </c>
      <c r="D46" s="33">
        <v>7.1</v>
      </c>
      <c r="E46" s="33">
        <v>13.64</v>
      </c>
      <c r="F46" s="33">
        <v>8.24</v>
      </c>
      <c r="G46" s="33"/>
      <c r="H46" s="33">
        <f>AVERAGEA(13.8,13.5,13.4)</f>
        <v>13.566666666666668</v>
      </c>
      <c r="I46" s="33">
        <v>7</v>
      </c>
      <c r="J46" s="33">
        <v>12.29</v>
      </c>
      <c r="K46" s="34">
        <v>8.68</v>
      </c>
      <c r="L46" s="35"/>
    </row>
    <row r="47" spans="1:12" ht="11.15" hidden="1" customHeight="1" outlineLevel="1" x14ac:dyDescent="0.25">
      <c r="A47" s="40" t="s">
        <v>32</v>
      </c>
      <c r="B47" s="41"/>
      <c r="C47" s="33">
        <v>14.34</v>
      </c>
      <c r="D47" s="33">
        <v>7.44</v>
      </c>
      <c r="E47" s="33">
        <v>14.29</v>
      </c>
      <c r="F47" s="33">
        <v>8.16</v>
      </c>
      <c r="G47" s="33"/>
      <c r="H47" s="33">
        <f>AVERAGEA(13.15,13.5,13.65)</f>
        <v>13.433333333333332</v>
      </c>
      <c r="I47" s="33">
        <v>8.1</v>
      </c>
      <c r="J47" s="33">
        <v>12.68</v>
      </c>
      <c r="K47" s="34">
        <v>8.6999999999999993</v>
      </c>
      <c r="L47" s="35"/>
    </row>
    <row r="48" spans="1:12" ht="11.15" hidden="1" customHeight="1" outlineLevel="1" x14ac:dyDescent="0.25">
      <c r="A48" s="40" t="s">
        <v>33</v>
      </c>
      <c r="B48" s="41"/>
      <c r="C48" s="33">
        <v>12.98</v>
      </c>
      <c r="D48" s="33">
        <v>7.91</v>
      </c>
      <c r="E48" s="33">
        <v>13.43</v>
      </c>
      <c r="F48" s="33">
        <v>7.74</v>
      </c>
      <c r="G48" s="33"/>
      <c r="H48" s="33">
        <f>AVERAGEA(13.25,12.25,12.05)</f>
        <v>12.516666666666666</v>
      </c>
      <c r="I48" s="33">
        <v>7.38</v>
      </c>
      <c r="J48" s="33">
        <v>12.77</v>
      </c>
      <c r="K48" s="34">
        <v>8.4</v>
      </c>
      <c r="L48" s="35"/>
    </row>
    <row r="49" spans="1:16" ht="15" customHeight="1" collapsed="1" x14ac:dyDescent="0.25">
      <c r="A49" s="26" t="s">
        <v>39</v>
      </c>
      <c r="B49" s="19"/>
      <c r="C49" s="33"/>
      <c r="D49" s="33"/>
      <c r="E49" s="33"/>
      <c r="F49" s="33"/>
      <c r="G49" s="33"/>
      <c r="H49" s="33"/>
      <c r="I49" s="33"/>
      <c r="J49" s="33"/>
      <c r="K49" s="34"/>
      <c r="L49" s="35"/>
    </row>
    <row r="50" spans="1:16" ht="11.15" customHeight="1" x14ac:dyDescent="0.25">
      <c r="A50" s="40" t="s">
        <v>30</v>
      </c>
      <c r="B50" s="41"/>
      <c r="C50" s="33">
        <f>AVERAGEA(11.87,11.92,11.92)</f>
        <v>11.903333333333334</v>
      </c>
      <c r="D50" s="33">
        <v>8.08</v>
      </c>
      <c r="E50" s="33">
        <v>12</v>
      </c>
      <c r="F50" s="33">
        <v>6.43</v>
      </c>
      <c r="G50" s="33"/>
      <c r="H50" s="33">
        <f>AVERAGEA(11.5,11.55,11.4)</f>
        <v>11.483333333333334</v>
      </c>
      <c r="I50" s="33">
        <v>6.79</v>
      </c>
      <c r="J50" s="33">
        <v>11.69</v>
      </c>
      <c r="K50" s="34">
        <v>8.02</v>
      </c>
      <c r="L50" s="35"/>
    </row>
    <row r="51" spans="1:16" ht="11.15" customHeight="1" x14ac:dyDescent="0.25">
      <c r="A51" s="40" t="s">
        <v>31</v>
      </c>
      <c r="B51" s="41"/>
      <c r="C51" s="33">
        <v>10.98</v>
      </c>
      <c r="D51" s="33">
        <v>8.0299999999999994</v>
      </c>
      <c r="E51" s="33">
        <v>10.14</v>
      </c>
      <c r="F51" s="33">
        <v>5.86</v>
      </c>
      <c r="G51" s="33"/>
      <c r="H51" s="33">
        <v>10.97</v>
      </c>
      <c r="I51" s="33">
        <v>7</v>
      </c>
      <c r="J51" s="33">
        <v>10.16</v>
      </c>
      <c r="K51" s="34">
        <v>8.1300000000000008</v>
      </c>
    </row>
    <row r="52" spans="1:16" ht="11.15" customHeight="1" x14ac:dyDescent="0.25">
      <c r="A52" s="40" t="s">
        <v>32</v>
      </c>
      <c r="B52" s="41"/>
      <c r="C52" s="33">
        <v>10.130000000000001</v>
      </c>
      <c r="D52" s="33">
        <v>7.26</v>
      </c>
      <c r="E52" s="33">
        <v>8.8800000000000008</v>
      </c>
      <c r="F52" s="33">
        <v>5.68</v>
      </c>
      <c r="G52" s="33"/>
      <c r="H52" s="33">
        <v>10.65</v>
      </c>
      <c r="I52" s="33">
        <v>6.49</v>
      </c>
      <c r="J52" s="33">
        <v>9.5399999999999991</v>
      </c>
      <c r="K52" s="34">
        <v>7.94</v>
      </c>
      <c r="L52" s="35"/>
    </row>
    <row r="53" spans="1:16" ht="11.15" customHeight="1" x14ac:dyDescent="0.25">
      <c r="A53" s="40" t="s">
        <v>33</v>
      </c>
      <c r="B53" s="41"/>
      <c r="C53" s="33">
        <v>8.85</v>
      </c>
      <c r="D53" s="33">
        <v>6.45</v>
      </c>
      <c r="E53" s="33">
        <v>7.92</v>
      </c>
      <c r="F53" s="33">
        <v>4.82</v>
      </c>
      <c r="G53" s="33"/>
      <c r="H53" s="33">
        <v>9.67</v>
      </c>
      <c r="I53" s="33">
        <v>5.83</v>
      </c>
      <c r="J53" s="33">
        <v>8.59</v>
      </c>
      <c r="K53" s="34">
        <v>7.35</v>
      </c>
    </row>
    <row r="54" spans="1:16" ht="15" customHeight="1" x14ac:dyDescent="0.25">
      <c r="A54" s="26" t="s">
        <v>52</v>
      </c>
      <c r="B54" s="19"/>
      <c r="C54" s="42"/>
      <c r="D54" s="42"/>
      <c r="E54" s="42"/>
      <c r="F54" s="42"/>
      <c r="G54" s="42"/>
      <c r="H54" s="42"/>
      <c r="I54" s="42"/>
      <c r="J54" s="42"/>
      <c r="K54" s="43"/>
    </row>
    <row r="55" spans="1:16" ht="11.15" customHeight="1" x14ac:dyDescent="0.25">
      <c r="A55" s="40" t="s">
        <v>30</v>
      </c>
      <c r="B55" s="41"/>
      <c r="C55" s="33">
        <v>7.55</v>
      </c>
      <c r="D55" s="33">
        <v>5.54</v>
      </c>
      <c r="E55" s="30">
        <v>7.33</v>
      </c>
      <c r="F55" s="33">
        <v>4.0199999999999996</v>
      </c>
      <c r="G55" s="33"/>
      <c r="H55" s="33">
        <v>10.02</v>
      </c>
      <c r="I55" s="33">
        <v>5.42</v>
      </c>
      <c r="J55" s="33">
        <v>8.67</v>
      </c>
      <c r="K55" s="34">
        <v>7.3</v>
      </c>
    </row>
    <row r="56" spans="1:16" s="25" customFormat="1" ht="11.15" customHeight="1" x14ac:dyDescent="0.25">
      <c r="A56" s="44" t="s">
        <v>31</v>
      </c>
      <c r="B56" s="45"/>
      <c r="C56" s="46">
        <f>AVERAGEA(7.43,6.68,6.41)</f>
        <v>6.84</v>
      </c>
      <c r="D56" s="46">
        <v>4.68</v>
      </c>
      <c r="E56" s="30">
        <v>6.75</v>
      </c>
      <c r="F56" s="46">
        <v>3.77</v>
      </c>
      <c r="G56" s="46"/>
      <c r="H56" s="46">
        <f>AVERAGEA(9.45,9.1,8.9)</f>
        <v>9.1499999999999986</v>
      </c>
      <c r="I56" s="46">
        <v>5.34</v>
      </c>
      <c r="J56" s="46">
        <v>8.2799999999999994</v>
      </c>
      <c r="K56" s="47">
        <v>7.38</v>
      </c>
      <c r="M56" s="25">
        <v>7.35</v>
      </c>
      <c r="N56" s="25">
        <v>7.391</v>
      </c>
      <c r="O56" s="25">
        <v>6.907</v>
      </c>
      <c r="P56" s="25">
        <v>5.9539999999999997</v>
      </c>
    </row>
    <row r="57" spans="1:16" s="25" customFormat="1" ht="11.15" customHeight="1" x14ac:dyDescent="0.25">
      <c r="A57" s="44" t="s">
        <v>32</v>
      </c>
      <c r="B57" s="45"/>
      <c r="C57" s="46">
        <f>AVERAGEA(5.97,5.61,5.54)</f>
        <v>5.706666666666667</v>
      </c>
      <c r="D57" s="46">
        <v>4.2</v>
      </c>
      <c r="E57" s="46">
        <v>6.25</v>
      </c>
      <c r="F57" s="46">
        <v>3.26</v>
      </c>
      <c r="G57" s="46"/>
      <c r="H57" s="46">
        <f>AVERAGEA(8.3,8.95,8.95)</f>
        <v>8.7333333333333325</v>
      </c>
      <c r="I57" s="46">
        <v>4.62</v>
      </c>
      <c r="J57" s="46">
        <v>7.28</v>
      </c>
      <c r="K57" s="47">
        <v>6.62</v>
      </c>
      <c r="M57" s="25">
        <v>7.4569999999999999</v>
      </c>
      <c r="N57" s="25">
        <v>7.5679999999999996</v>
      </c>
      <c r="O57" s="25">
        <v>6.8559999999999999</v>
      </c>
      <c r="P57" s="25">
        <v>6.25</v>
      </c>
    </row>
    <row r="58" spans="1:16" s="25" customFormat="1" ht="11.15" customHeight="1" x14ac:dyDescent="0.25">
      <c r="A58" s="44" t="s">
        <v>33</v>
      </c>
      <c r="B58" s="45"/>
      <c r="C58" s="46">
        <f>AVERAGEA(5.59,5.69,5.73)</f>
        <v>5.6700000000000008</v>
      </c>
      <c r="D58" s="46">
        <v>3.91</v>
      </c>
      <c r="E58" s="46">
        <v>6.56</v>
      </c>
      <c r="F58" s="46">
        <v>3.04</v>
      </c>
      <c r="G58" s="46"/>
      <c r="H58" s="46">
        <f>AVERAGEA(8.85,9.15,8.95)</f>
        <v>8.9833333333333325</v>
      </c>
      <c r="I58" s="46">
        <v>4.3899999999999997</v>
      </c>
      <c r="J58" s="46">
        <v>7.23</v>
      </c>
      <c r="K58" s="47">
        <v>6.74</v>
      </c>
      <c r="M58" s="25">
        <v>7.1849999999999996</v>
      </c>
      <c r="N58" s="25">
        <v>7.2939999999999996</v>
      </c>
      <c r="O58" s="25">
        <v>6.5880000000000001</v>
      </c>
      <c r="P58" s="25">
        <v>6.36</v>
      </c>
    </row>
    <row r="59" spans="1:16" s="25" customFormat="1" ht="15" customHeight="1" x14ac:dyDescent="0.25">
      <c r="A59" s="26">
        <v>1993</v>
      </c>
      <c r="B59" s="45"/>
      <c r="C59" s="46"/>
      <c r="D59" s="46"/>
      <c r="E59" s="46" t="s">
        <v>42</v>
      </c>
      <c r="F59" s="46"/>
      <c r="G59" s="46"/>
      <c r="H59" s="46"/>
      <c r="I59" s="46"/>
      <c r="J59" s="46"/>
      <c r="K59" s="47"/>
      <c r="M59" s="48">
        <f>AVERAGEA(M56:M58)</f>
        <v>7.3306666666666658</v>
      </c>
      <c r="N59" s="48">
        <f>AVERAGEA(N56:N58)</f>
        <v>7.4176666666666664</v>
      </c>
      <c r="O59" s="48">
        <f>AVERAGEA(O56:O58)</f>
        <v>6.7836666666666661</v>
      </c>
      <c r="P59" s="48">
        <f>AVERAGEA(P56:P58)</f>
        <v>6.1879999999999997</v>
      </c>
    </row>
    <row r="60" spans="1:16" s="25" customFormat="1" ht="11.15" customHeight="1" x14ac:dyDescent="0.25">
      <c r="A60" s="44" t="s">
        <v>30</v>
      </c>
      <c r="B60" s="45"/>
      <c r="C60" s="46">
        <f>AVERAGEA(5.7,5.71,5.53)</f>
        <v>5.6466666666666674</v>
      </c>
      <c r="D60" s="46">
        <v>3.47</v>
      </c>
      <c r="E60" s="46">
        <v>7.63</v>
      </c>
      <c r="F60" s="46">
        <v>3.04</v>
      </c>
      <c r="G60" s="46"/>
      <c r="H60" s="46">
        <f>AVERAGEA(8.6,8,7.8)</f>
        <v>8.1333333333333346</v>
      </c>
      <c r="I60" s="46">
        <v>4.08</v>
      </c>
      <c r="J60" s="46">
        <v>7.47</v>
      </c>
      <c r="K60" s="47">
        <v>6.08</v>
      </c>
      <c r="M60" s="48"/>
      <c r="N60" s="48"/>
      <c r="O60" s="48"/>
      <c r="P60" s="48"/>
    </row>
    <row r="61" spans="1:16" s="25" customFormat="1" ht="11.15" customHeight="1" x14ac:dyDescent="0.25">
      <c r="A61" s="44" t="s">
        <v>31</v>
      </c>
      <c r="B61" s="45"/>
      <c r="C61" s="46">
        <v>5.21</v>
      </c>
      <c r="D61" s="46">
        <v>3.2</v>
      </c>
      <c r="E61" s="46">
        <v>6.56</v>
      </c>
      <c r="F61" s="46">
        <v>3</v>
      </c>
      <c r="G61" s="46"/>
      <c r="H61" s="46">
        <f>AVERAGEA(7.55,7.7,7.35)</f>
        <v>7.5333333333333341</v>
      </c>
      <c r="I61" s="46">
        <v>4.2300000000000004</v>
      </c>
      <c r="J61" s="46">
        <v>7.13</v>
      </c>
      <c r="K61" s="47">
        <v>5.99</v>
      </c>
    </row>
    <row r="62" spans="1:16" s="25" customFormat="1" ht="11.15" customHeight="1" x14ac:dyDescent="0.25">
      <c r="A62" s="44" t="s">
        <v>32</v>
      </c>
      <c r="B62" s="45"/>
      <c r="C62" s="46">
        <f>AVERAGEA(5.19,4.72,4.68)</f>
        <v>4.8633333333333333</v>
      </c>
      <c r="D62" s="46">
        <v>3.08</v>
      </c>
      <c r="E62" s="46">
        <v>5.4</v>
      </c>
      <c r="F62" s="46">
        <v>3.06</v>
      </c>
      <c r="G62" s="46"/>
      <c r="H62" s="46">
        <f>AVERAGEA(6.9,6.65,6.85)</f>
        <v>6.8</v>
      </c>
      <c r="I62" s="46">
        <f>AVERAGEA(3.9,3.69,3.69)</f>
        <v>3.76</v>
      </c>
      <c r="J62" s="46">
        <v>6.3</v>
      </c>
      <c r="K62" s="47">
        <v>5.62</v>
      </c>
    </row>
    <row r="63" spans="1:16" s="25" customFormat="1" ht="11.15" customHeight="1" x14ac:dyDescent="0.25">
      <c r="A63" s="44" t="s">
        <v>33</v>
      </c>
      <c r="B63" s="45"/>
      <c r="C63" s="46">
        <f>AVERAGEA(4.69,4.71,4.73)</f>
        <v>4.71</v>
      </c>
      <c r="D63" s="46">
        <v>2.48</v>
      </c>
      <c r="E63" s="46">
        <v>5.25</v>
      </c>
      <c r="F63" s="46">
        <v>2.99</v>
      </c>
      <c r="G63" s="46"/>
      <c r="H63" s="46">
        <f>AVERAGEA(6.5,6.8,6.7)</f>
        <v>6.666666666666667</v>
      </c>
      <c r="I63" s="46">
        <f>AVERAGEA(3.11,2.73,2.58)</f>
        <v>2.8066666666666666</v>
      </c>
      <c r="J63" s="46">
        <f>AVERAGEA(5.86,5.93,5.77)</f>
        <v>5.8533333333333326</v>
      </c>
      <c r="K63" s="47">
        <v>5.61</v>
      </c>
    </row>
    <row r="64" spans="1:16" s="25" customFormat="1" ht="15" customHeight="1" x14ac:dyDescent="0.25">
      <c r="A64" s="26">
        <v>1994</v>
      </c>
      <c r="B64" s="45"/>
      <c r="C64" s="46"/>
      <c r="D64" s="46"/>
      <c r="E64" s="46"/>
      <c r="F64" s="46"/>
      <c r="G64" s="46"/>
      <c r="H64" s="46"/>
      <c r="I64" s="46"/>
      <c r="J64" s="46"/>
      <c r="K64" s="47"/>
    </row>
    <row r="65" spans="1:12" s="25" customFormat="1" ht="11.15" customHeight="1" x14ac:dyDescent="0.25">
      <c r="A65" s="77" t="s">
        <v>30</v>
      </c>
      <c r="B65" s="78"/>
      <c r="C65" s="46">
        <f>AVERAGEA(4.7,4.71,4.73)</f>
        <v>4.7133333333333338</v>
      </c>
      <c r="D65" s="46">
        <v>2.27</v>
      </c>
      <c r="E65" s="46">
        <v>4.93</v>
      </c>
      <c r="F65" s="46">
        <v>3.21</v>
      </c>
      <c r="G65" s="79"/>
      <c r="H65" s="46">
        <f>AVERAGEA(6.35,7.05,7.95)</f>
        <v>7.1166666666666663</v>
      </c>
      <c r="I65" s="46">
        <v>3.42</v>
      </c>
      <c r="J65" s="46">
        <v>5.57</v>
      </c>
      <c r="K65" s="47">
        <v>6.07</v>
      </c>
    </row>
    <row r="66" spans="1:12" s="25" customFormat="1" ht="11.15" customHeight="1" x14ac:dyDescent="0.25">
      <c r="A66" s="80" t="s">
        <v>31</v>
      </c>
      <c r="B66" s="45"/>
      <c r="C66" s="46">
        <v>4.68</v>
      </c>
      <c r="D66" s="46">
        <v>2.11</v>
      </c>
      <c r="E66" s="46">
        <v>6.15</v>
      </c>
      <c r="F66" s="46">
        <v>3.94</v>
      </c>
      <c r="G66" s="46"/>
      <c r="H66" s="46">
        <v>8.9700000000000006</v>
      </c>
      <c r="I66" s="46">
        <v>3.49</v>
      </c>
      <c r="J66" s="46">
        <v>7.05</v>
      </c>
      <c r="K66" s="47">
        <v>7.08</v>
      </c>
    </row>
    <row r="67" spans="1:12" s="25" customFormat="1" ht="11.15" customHeight="1" x14ac:dyDescent="0.25">
      <c r="A67" s="80" t="s">
        <v>32</v>
      </c>
      <c r="B67" s="45"/>
      <c r="C67" s="46">
        <v>5.03</v>
      </c>
      <c r="D67" s="46">
        <v>2.13</v>
      </c>
      <c r="E67" s="46">
        <v>7.14</v>
      </c>
      <c r="F67" s="46">
        <v>4.49</v>
      </c>
      <c r="G67" s="46"/>
      <c r="H67" s="46">
        <v>9.75</v>
      </c>
      <c r="I67" s="46">
        <v>3.95</v>
      </c>
      <c r="J67" s="46">
        <v>8.35</v>
      </c>
      <c r="K67" s="47">
        <v>7.33</v>
      </c>
    </row>
    <row r="68" spans="1:12" s="25" customFormat="1" ht="11.15" customHeight="1" x14ac:dyDescent="0.25">
      <c r="A68" s="80" t="s">
        <v>33</v>
      </c>
      <c r="B68" s="45"/>
      <c r="C68" s="46">
        <v>6.3</v>
      </c>
      <c r="D68" s="46">
        <v>2.27</v>
      </c>
      <c r="E68" s="46">
        <v>8.51</v>
      </c>
      <c r="F68" s="46">
        <v>5.17</v>
      </c>
      <c r="G68" s="46"/>
      <c r="H68" s="46">
        <v>10.33</v>
      </c>
      <c r="I68" s="46">
        <v>3.99</v>
      </c>
      <c r="J68" s="46">
        <v>8.9499999999999993</v>
      </c>
      <c r="K68" s="47">
        <v>7.95</v>
      </c>
    </row>
    <row r="69" spans="1:12" s="25" customFormat="1" ht="15" customHeight="1" x14ac:dyDescent="0.25">
      <c r="A69" s="26">
        <v>1995</v>
      </c>
      <c r="B69" s="45"/>
      <c r="C69" s="46"/>
      <c r="D69"/>
      <c r="E69"/>
      <c r="F69"/>
      <c r="G69"/>
      <c r="H69"/>
      <c r="I69"/>
      <c r="J69"/>
      <c r="K69" s="81"/>
    </row>
    <row r="70" spans="1:12" s="25" customFormat="1" ht="11.15" customHeight="1" x14ac:dyDescent="0.25">
      <c r="A70" s="85" t="s">
        <v>30</v>
      </c>
      <c r="B70" s="45"/>
      <c r="C70" s="46">
        <v>7.43</v>
      </c>
      <c r="D70" s="46">
        <v>2.2200000000000002</v>
      </c>
      <c r="E70" s="46">
        <v>9.17</v>
      </c>
      <c r="F70" s="46">
        <v>5.81</v>
      </c>
      <c r="G70" s="46"/>
      <c r="H70" s="46">
        <v>10.029999999999999</v>
      </c>
      <c r="I70" s="46">
        <v>3.57</v>
      </c>
      <c r="J70" s="46">
        <v>8.7200000000000006</v>
      </c>
      <c r="K70" s="47">
        <v>7.48</v>
      </c>
    </row>
    <row r="71" spans="1:12" s="25" customFormat="1" ht="11.15" customHeight="1" x14ac:dyDescent="0.25">
      <c r="A71" s="85" t="s">
        <v>31</v>
      </c>
      <c r="B71" s="45"/>
      <c r="C71" s="46">
        <v>7.44</v>
      </c>
      <c r="D71" s="46">
        <v>1.37</v>
      </c>
      <c r="E71" s="46">
        <v>8.91</v>
      </c>
      <c r="F71" s="46">
        <v>6.02</v>
      </c>
      <c r="G71" s="46"/>
      <c r="H71" s="46">
        <v>9.2799999999999994</v>
      </c>
      <c r="I71" s="46">
        <v>2.36</v>
      </c>
      <c r="J71" s="46">
        <v>7.78</v>
      </c>
      <c r="K71" s="47">
        <v>6.62</v>
      </c>
    </row>
    <row r="72" spans="1:12" s="25" customFormat="1" ht="11.15" customHeight="1" x14ac:dyDescent="0.25">
      <c r="A72" s="85" t="s">
        <v>32</v>
      </c>
      <c r="B72" s="45"/>
      <c r="C72" s="46">
        <v>7.44</v>
      </c>
      <c r="D72" s="46">
        <v>0.8</v>
      </c>
      <c r="E72" s="46">
        <v>8.86</v>
      </c>
      <c r="F72" s="46">
        <v>5.8</v>
      </c>
      <c r="G72" s="46"/>
      <c r="H72" s="46">
        <v>8.98</v>
      </c>
      <c r="I72" s="46">
        <v>2.1800000000000002</v>
      </c>
      <c r="J72" s="46">
        <v>7.9</v>
      </c>
      <c r="K72" s="47">
        <v>6.32</v>
      </c>
    </row>
    <row r="73" spans="1:12" s="25" customFormat="1" ht="11.15" customHeight="1" x14ac:dyDescent="0.25">
      <c r="A73" s="85" t="s">
        <v>33</v>
      </c>
      <c r="B73" s="45"/>
      <c r="C73" s="46">
        <v>7.43</v>
      </c>
      <c r="D73" s="46">
        <v>0.46</v>
      </c>
      <c r="E73" s="46">
        <v>8.36</v>
      </c>
      <c r="F73" s="46">
        <v>5.72</v>
      </c>
      <c r="G73" s="46"/>
      <c r="H73" s="46">
        <v>8.3800000000000008</v>
      </c>
      <c r="I73" s="46">
        <v>2.02</v>
      </c>
      <c r="J73" s="46">
        <v>7.35</v>
      </c>
      <c r="K73" s="47">
        <v>5.89</v>
      </c>
    </row>
    <row r="74" spans="1:12" s="25" customFormat="1" ht="15" customHeight="1" x14ac:dyDescent="0.25">
      <c r="A74" s="26">
        <v>1996</v>
      </c>
      <c r="B74" s="45"/>
      <c r="C74" s="46"/>
      <c r="D74" s="46"/>
      <c r="E74" s="46"/>
      <c r="F74" s="46"/>
      <c r="G74" s="46"/>
      <c r="H74" s="46"/>
      <c r="I74" s="46"/>
      <c r="J74" s="46"/>
      <c r="K74" s="47"/>
    </row>
    <row r="75" spans="1:12" s="25" customFormat="1" ht="11.15" customHeight="1" x14ac:dyDescent="0.25">
      <c r="A75" s="85" t="s">
        <v>30</v>
      </c>
      <c r="B75" s="45"/>
      <c r="C75" s="46">
        <v>7.43</v>
      </c>
      <c r="D75" s="46">
        <v>0.46</v>
      </c>
      <c r="E75" s="46">
        <v>8.56</v>
      </c>
      <c r="F75" s="46">
        <v>5.36</v>
      </c>
      <c r="G75" s="46"/>
      <c r="H75" s="46">
        <v>8.5</v>
      </c>
      <c r="I75" s="46">
        <v>2.4</v>
      </c>
      <c r="J75" s="46">
        <v>7.69</v>
      </c>
      <c r="K75" s="47">
        <v>5.91</v>
      </c>
    </row>
    <row r="76" spans="1:12" s="25" customFormat="1" ht="11.15" customHeight="1" x14ac:dyDescent="0.25">
      <c r="A76" s="85" t="s">
        <v>31</v>
      </c>
      <c r="B76" s="45"/>
      <c r="C76" s="46">
        <v>7.3</v>
      </c>
      <c r="D76" s="46">
        <v>0.48</v>
      </c>
      <c r="E76" s="46">
        <v>9.74</v>
      </c>
      <c r="F76" s="46">
        <v>5.24</v>
      </c>
      <c r="G76" s="46"/>
      <c r="H76" s="46">
        <v>8.82</v>
      </c>
      <c r="I76" s="46">
        <v>2.4300000000000002</v>
      </c>
      <c r="J76" s="46">
        <v>8.84</v>
      </c>
      <c r="K76" s="47">
        <v>6.72</v>
      </c>
    </row>
    <row r="77" spans="1:12" s="25" customFormat="1" ht="11.15" customHeight="1" x14ac:dyDescent="0.25">
      <c r="A77" s="85" t="s">
        <v>32</v>
      </c>
      <c r="B77" s="45"/>
      <c r="C77" s="86" t="s">
        <v>27</v>
      </c>
      <c r="D77" s="46">
        <v>0.46</v>
      </c>
      <c r="E77" s="46">
        <v>9.74</v>
      </c>
      <c r="F77" s="46">
        <v>5.31</v>
      </c>
      <c r="G77" s="46"/>
      <c r="H77" s="46">
        <v>8.0500000000000007</v>
      </c>
      <c r="I77" s="86" t="s">
        <v>27</v>
      </c>
      <c r="J77" s="46">
        <v>8.4</v>
      </c>
      <c r="K77" s="47">
        <v>6.78</v>
      </c>
    </row>
    <row r="78" spans="1:12" ht="15" customHeight="1" x14ac:dyDescent="0.25">
      <c r="A78" s="85" t="s">
        <v>33</v>
      </c>
      <c r="B78" s="45"/>
      <c r="C78" s="86" t="s">
        <v>27</v>
      </c>
      <c r="D78" s="86" t="s">
        <v>27</v>
      </c>
      <c r="E78" s="46">
        <v>8.3000000000000007</v>
      </c>
      <c r="F78" s="46">
        <v>5.28</v>
      </c>
      <c r="G78" s="36"/>
      <c r="H78" s="46">
        <f>AVERAGEA(7.38,7.17,7.37)</f>
        <v>7.3066666666666675</v>
      </c>
      <c r="I78" s="86" t="s">
        <v>27</v>
      </c>
      <c r="J78" s="46">
        <v>7.23</v>
      </c>
      <c r="K78" s="47">
        <v>6.34</v>
      </c>
      <c r="L78" s="35"/>
    </row>
    <row r="79" spans="1:12" ht="18" customHeight="1" x14ac:dyDescent="0.25">
      <c r="A79" s="98" t="s">
        <v>40</v>
      </c>
      <c r="B79" s="99" t="s">
        <v>53</v>
      </c>
      <c r="C79" s="97"/>
      <c r="D79" s="97"/>
      <c r="E79" s="97"/>
      <c r="F79" s="97"/>
      <c r="G79" s="97"/>
      <c r="H79" s="97"/>
      <c r="I79" s="97"/>
      <c r="J79" s="97"/>
      <c r="K79" s="97"/>
      <c r="L79" s="35"/>
    </row>
    <row r="80" spans="1:12" ht="12.75" customHeight="1" x14ac:dyDescent="0.25">
      <c r="A80" s="66" t="s">
        <v>41</v>
      </c>
      <c r="B80" s="49"/>
      <c r="C80" s="35"/>
      <c r="D80" s="35"/>
      <c r="E80" s="35"/>
      <c r="F80" s="35"/>
      <c r="G80" s="35"/>
      <c r="H80" s="95"/>
      <c r="I80" s="35"/>
      <c r="J80" s="35"/>
      <c r="K80" s="35"/>
      <c r="L80" s="35"/>
    </row>
    <row r="81" spans="1:12" ht="12.75" customHeight="1" x14ac:dyDescent="0.25">
      <c r="A81" s="61"/>
      <c r="B81" s="49"/>
      <c r="C81" s="35"/>
      <c r="D81" s="35"/>
      <c r="E81" s="35"/>
      <c r="F81" s="35"/>
      <c r="G81" s="35"/>
      <c r="H81" s="35"/>
      <c r="I81" s="35"/>
      <c r="J81" s="35"/>
      <c r="K81" s="35"/>
      <c r="L81" s="35"/>
    </row>
    <row r="82" spans="1:12" ht="12.75" customHeight="1" x14ac:dyDescent="0.25">
      <c r="A82" s="50"/>
      <c r="B82" s="49"/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1:12" ht="12.75" customHeight="1" x14ac:dyDescent="0.25">
      <c r="A83" s="51"/>
      <c r="B83" s="49"/>
    </row>
    <row r="84" spans="1:12" ht="12.75" customHeight="1" x14ac:dyDescent="0.25">
      <c r="A84" s="50"/>
      <c r="B84" s="49"/>
    </row>
    <row r="85" spans="1:12" x14ac:dyDescent="0.25">
      <c r="A85"/>
      <c r="B85"/>
      <c r="C85"/>
      <c r="D85"/>
      <c r="E85"/>
      <c r="F85"/>
      <c r="G85" s="35"/>
      <c r="H85" s="35"/>
      <c r="I85" s="35"/>
      <c r="J85" s="35"/>
      <c r="K85" s="35"/>
      <c r="L85" s="35"/>
    </row>
    <row r="86" spans="1:12" x14ac:dyDescent="0.25">
      <c r="A86"/>
      <c r="B86"/>
      <c r="C86" s="35"/>
      <c r="D86" s="35"/>
      <c r="E86" s="35"/>
      <c r="F86" s="35"/>
      <c r="G86" s="35"/>
      <c r="H86" s="35"/>
      <c r="I86" s="35"/>
      <c r="J86" s="35"/>
      <c r="K86" s="35"/>
      <c r="L86" s="35"/>
    </row>
    <row r="87" spans="1:12" x14ac:dyDescent="0.25">
      <c r="C87" s="35"/>
      <c r="D87" s="35"/>
      <c r="E87" s="35"/>
      <c r="F87" s="35"/>
      <c r="G87" s="35"/>
      <c r="H87" s="35"/>
      <c r="I87" s="35"/>
      <c r="J87" s="35"/>
      <c r="K87" s="35"/>
      <c r="L87" s="35"/>
    </row>
    <row r="88" spans="1:12" x14ac:dyDescent="0.25"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1:12" x14ac:dyDescent="0.25"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 x14ac:dyDescent="0.25"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 x14ac:dyDescent="0.25"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 x14ac:dyDescent="0.25"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 x14ac:dyDescent="0.25"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 x14ac:dyDescent="0.25">
      <c r="C94" s="35" t="s">
        <v>54</v>
      </c>
      <c r="E94" s="35"/>
      <c r="F94" s="35"/>
      <c r="G94" s="35"/>
      <c r="H94" s="35"/>
      <c r="I94" s="35"/>
      <c r="J94" s="35"/>
      <c r="K94" s="35"/>
      <c r="L94" s="35"/>
    </row>
    <row r="95" spans="1:12" x14ac:dyDescent="0.25">
      <c r="A95" s="49" t="s">
        <v>43</v>
      </c>
      <c r="B95" s="49"/>
      <c r="C95" s="35"/>
      <c r="D95" s="52">
        <f ca="1">TRUNC(NOW())</f>
        <v>45580</v>
      </c>
      <c r="E95" s="35"/>
      <c r="F95" s="35"/>
      <c r="G95" s="35"/>
      <c r="H95" s="35"/>
      <c r="I95" s="35"/>
      <c r="J95" s="35"/>
      <c r="K95" s="35"/>
      <c r="L95" s="35"/>
    </row>
    <row r="96" spans="1:12" x14ac:dyDescent="0.25">
      <c r="D96" s="35"/>
      <c r="E96" s="35"/>
      <c r="F96" s="35"/>
      <c r="G96" s="35"/>
      <c r="H96" s="35"/>
      <c r="I96" s="35"/>
      <c r="J96" s="35"/>
      <c r="K96" s="35"/>
      <c r="L96" s="35"/>
    </row>
    <row r="97" spans="1:12" x14ac:dyDescent="0.25">
      <c r="A97" s="53" t="s">
        <v>55</v>
      </c>
      <c r="B97" s="53"/>
      <c r="D97" s="35"/>
      <c r="E97" s="35"/>
      <c r="F97" s="35"/>
      <c r="G97" s="35"/>
      <c r="H97" s="35"/>
      <c r="I97" s="35"/>
      <c r="J97" s="35"/>
      <c r="K97" s="35"/>
      <c r="L97" s="35"/>
    </row>
    <row r="98" spans="1:12" x14ac:dyDescent="0.25">
      <c r="A98" s="53" t="s">
        <v>30</v>
      </c>
      <c r="B98" s="53"/>
      <c r="C98" s="35">
        <v>9</v>
      </c>
      <c r="D98" s="35">
        <v>6.18</v>
      </c>
      <c r="E98" s="35"/>
      <c r="F98" s="35">
        <v>9.69</v>
      </c>
      <c r="G98" s="35"/>
      <c r="H98" s="35">
        <v>14.18</v>
      </c>
      <c r="I98" s="35">
        <v>6.83</v>
      </c>
      <c r="J98" s="35">
        <v>10.86</v>
      </c>
      <c r="K98" s="35">
        <v>11.94</v>
      </c>
      <c r="L98" s="35"/>
    </row>
    <row r="99" spans="1:12" x14ac:dyDescent="0.25">
      <c r="A99" s="53" t="s">
        <v>31</v>
      </c>
      <c r="B99" s="53"/>
      <c r="C99" s="35">
        <v>12.7</v>
      </c>
      <c r="D99" s="35">
        <v>5.84</v>
      </c>
      <c r="E99" s="35"/>
      <c r="F99" s="35">
        <v>10.56</v>
      </c>
      <c r="G99" s="35"/>
      <c r="H99" s="35">
        <v>14.2</v>
      </c>
      <c r="I99" s="35">
        <v>7.02</v>
      </c>
      <c r="J99" s="35">
        <v>9.18</v>
      </c>
      <c r="K99" s="35">
        <v>13.2</v>
      </c>
      <c r="L99" s="35"/>
    </row>
    <row r="100" spans="1:12" x14ac:dyDescent="0.25">
      <c r="A100" s="53" t="s">
        <v>32</v>
      </c>
      <c r="B100" s="53"/>
      <c r="C100" s="35">
        <v>10.85</v>
      </c>
      <c r="D100" s="35">
        <v>6.15</v>
      </c>
      <c r="E100" s="35"/>
      <c r="F100" s="35">
        <v>11.39</v>
      </c>
      <c r="G100" s="35"/>
      <c r="H100" s="35">
        <v>13.42</v>
      </c>
      <c r="I100" s="35">
        <v>6.95</v>
      </c>
      <c r="J100" s="35">
        <v>13.53</v>
      </c>
      <c r="K100" s="35">
        <v>12.87</v>
      </c>
      <c r="L100" s="35"/>
    </row>
    <row r="101" spans="1:12" x14ac:dyDescent="0.25">
      <c r="A101" s="53" t="s">
        <v>33</v>
      </c>
      <c r="B101" s="53"/>
      <c r="C101" s="35">
        <v>10.79</v>
      </c>
      <c r="D101" s="35">
        <v>6.22</v>
      </c>
      <c r="E101" s="35"/>
      <c r="F101" s="35">
        <v>9.27</v>
      </c>
      <c r="G101" s="35"/>
      <c r="H101" s="35">
        <v>13.53</v>
      </c>
      <c r="I101" s="35">
        <v>6.42</v>
      </c>
      <c r="J101" s="35">
        <v>16.72</v>
      </c>
      <c r="K101" s="35">
        <v>12.08</v>
      </c>
      <c r="L101" s="35"/>
    </row>
    <row r="102" spans="1:12" x14ac:dyDescent="0.25">
      <c r="C102" s="35"/>
      <c r="D102" s="35"/>
      <c r="E102" s="35"/>
      <c r="F102" s="35"/>
      <c r="G102" s="35"/>
      <c r="H102" s="35"/>
      <c r="I102" s="35"/>
      <c r="J102" s="35"/>
      <c r="K102" s="35"/>
      <c r="L102" s="35"/>
    </row>
    <row r="103" spans="1:12" x14ac:dyDescent="0.25">
      <c r="C103" s="35"/>
      <c r="D103" s="35"/>
      <c r="E103" s="35"/>
      <c r="F103" s="35"/>
      <c r="G103" s="35"/>
      <c r="H103" s="35"/>
      <c r="I103" s="35"/>
      <c r="J103" s="35"/>
      <c r="K103" s="35"/>
      <c r="L103" s="35"/>
    </row>
    <row r="104" spans="1:12" x14ac:dyDescent="0.25">
      <c r="A104" s="54" t="s">
        <v>56</v>
      </c>
      <c r="B104" s="54"/>
      <c r="C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 x14ac:dyDescent="0.25">
      <c r="A105" s="54" t="s">
        <v>57</v>
      </c>
      <c r="B105" s="54"/>
      <c r="C105" s="35"/>
      <c r="D105" s="35"/>
      <c r="E105" s="35"/>
      <c r="F105" s="35"/>
      <c r="G105" s="35"/>
      <c r="H105" s="35"/>
      <c r="I105" s="35"/>
      <c r="J105" s="35"/>
      <c r="K105" s="35"/>
      <c r="L105" s="35"/>
    </row>
    <row r="106" spans="1:12" x14ac:dyDescent="0.25">
      <c r="A106" s="49" t="s">
        <v>58</v>
      </c>
      <c r="B106" s="49"/>
      <c r="C106" s="35"/>
      <c r="D106" s="35"/>
      <c r="E106" s="35"/>
      <c r="F106" s="35"/>
      <c r="G106" s="35"/>
      <c r="H106" s="35"/>
      <c r="I106" s="35"/>
      <c r="J106" s="35"/>
      <c r="K106" s="35"/>
      <c r="L106" s="35"/>
    </row>
    <row r="107" spans="1:12" x14ac:dyDescent="0.25">
      <c r="A107" s="49" t="s">
        <v>59</v>
      </c>
      <c r="B107" s="49"/>
      <c r="C107" s="35"/>
      <c r="D107" s="35"/>
      <c r="E107" s="35"/>
      <c r="F107" s="35"/>
      <c r="G107" s="35"/>
      <c r="H107" s="35"/>
      <c r="I107" s="35"/>
      <c r="J107" s="35"/>
      <c r="K107" s="35"/>
      <c r="L107" s="35"/>
    </row>
    <row r="108" spans="1:12" x14ac:dyDescent="0.25">
      <c r="A108" s="49" t="s">
        <v>60</v>
      </c>
      <c r="B108" s="49"/>
      <c r="C108" s="35"/>
      <c r="D108" s="35"/>
      <c r="E108" s="35"/>
      <c r="F108" s="35"/>
      <c r="G108" s="35"/>
      <c r="H108" s="35"/>
      <c r="I108" s="35"/>
      <c r="J108" s="35"/>
      <c r="K108" s="35"/>
      <c r="L108" s="35"/>
    </row>
    <row r="109" spans="1:12" x14ac:dyDescent="0.25">
      <c r="C109" s="35"/>
      <c r="D109" s="35"/>
      <c r="E109" s="35"/>
      <c r="F109" s="35"/>
      <c r="G109" s="35"/>
      <c r="H109" s="35"/>
      <c r="I109" s="35"/>
      <c r="J109" s="35"/>
      <c r="K109" s="35"/>
      <c r="L109" s="35"/>
    </row>
    <row r="110" spans="1:12" x14ac:dyDescent="0.25">
      <c r="C110" s="35"/>
      <c r="D110" s="35"/>
      <c r="E110" s="35"/>
      <c r="F110" s="35"/>
      <c r="G110" s="35"/>
      <c r="H110" s="35"/>
      <c r="I110" s="35"/>
      <c r="J110" s="35"/>
      <c r="K110" s="35"/>
      <c r="L110" s="35"/>
    </row>
  </sheetData>
  <phoneticPr fontId="3" type="noConversion"/>
  <printOptions gridLinesSet="0"/>
  <pageMargins left="0.59055118110236204" right="1.9685039370078701" top="0.59055118110236204" bottom="2.4409448818897599" header="0.5" footer="0.5"/>
  <pageSetup paperSize="9" orientation="portrait" horizontalDpi="4294967292" vertic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C71" transitionEvaluation="1"/>
  <dimension ref="A1:P110"/>
  <sheetViews>
    <sheetView showGridLines="0" showOutlineSymbols="0" workbookViewId="0">
      <pane xSplit="2" ySplit="8" topLeftCell="C71" activePane="bottomRight" state="frozen"/>
      <selection activeCell="C51" sqref="C51"/>
      <selection pane="topRight" activeCell="C51" sqref="C51"/>
      <selection pane="bottomLeft" activeCell="C51" sqref="C51"/>
      <selection pane="bottomRight" activeCell="C78" sqref="C78"/>
    </sheetView>
  </sheetViews>
  <sheetFormatPr defaultColWidth="14" defaultRowHeight="10.5" outlineLevelRow="1" x14ac:dyDescent="0.25"/>
  <cols>
    <col min="1" max="1" width="8" style="10" customWidth="1"/>
    <col min="2" max="2" width="5.42578125" style="10" customWidth="1"/>
    <col min="3" max="6" width="12" style="10" customWidth="1"/>
    <col min="7" max="7" width="2" style="10" customWidth="1"/>
    <col min="8" max="8" width="12" style="10" customWidth="1"/>
    <col min="9" max="9" width="10.85546875" style="10" customWidth="1"/>
    <col min="10" max="10" width="11.140625" style="10" customWidth="1"/>
    <col min="11" max="11" width="12" style="10" customWidth="1"/>
    <col min="12" max="16384" width="14" style="10"/>
  </cols>
  <sheetData>
    <row r="1" spans="1:13" ht="20.149999999999999" customHeight="1" x14ac:dyDescent="0.25">
      <c r="A1"/>
      <c r="K1" s="71" t="s">
        <v>61</v>
      </c>
    </row>
    <row r="2" spans="1:13" s="12" customFormat="1" ht="11.15" customHeight="1" x14ac:dyDescent="0.3">
      <c r="A2" s="11" t="s">
        <v>45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3" s="59" customFormat="1" ht="18" customHeight="1" x14ac:dyDescent="0.25">
      <c r="A3" s="13" t="s">
        <v>46</v>
      </c>
      <c r="B3" s="13"/>
      <c r="C3" s="70"/>
      <c r="D3" s="15"/>
      <c r="E3" s="15"/>
      <c r="F3" s="15"/>
      <c r="G3" s="16"/>
      <c r="H3" s="15"/>
      <c r="I3" s="17"/>
      <c r="J3" s="17"/>
      <c r="K3" s="17"/>
    </row>
    <row r="4" spans="1:13" s="25" customFormat="1" ht="15" customHeight="1" x14ac:dyDescent="0.25">
      <c r="A4" s="18" t="s">
        <v>47</v>
      </c>
      <c r="B4" s="19"/>
      <c r="C4" s="20" t="s">
        <v>48</v>
      </c>
      <c r="D4" s="14"/>
      <c r="E4" s="21"/>
      <c r="F4" s="21"/>
      <c r="G4" s="22"/>
      <c r="H4" s="20" t="s">
        <v>49</v>
      </c>
      <c r="I4" s="23"/>
      <c r="J4" s="21"/>
      <c r="K4" s="24"/>
    </row>
    <row r="5" spans="1:13" s="25" customFormat="1" ht="15" customHeight="1" x14ac:dyDescent="0.25">
      <c r="A5" s="60" t="s">
        <v>50</v>
      </c>
      <c r="B5" s="61"/>
      <c r="C5" s="28" t="s">
        <v>8</v>
      </c>
      <c r="D5" s="28" t="s">
        <v>10</v>
      </c>
      <c r="E5" s="28" t="s">
        <v>51</v>
      </c>
      <c r="F5" s="28" t="s">
        <v>5</v>
      </c>
      <c r="G5" s="28"/>
      <c r="H5" s="28" t="s">
        <v>8</v>
      </c>
      <c r="I5" s="28" t="s">
        <v>10</v>
      </c>
      <c r="J5" s="28" t="s">
        <v>51</v>
      </c>
      <c r="K5" s="29" t="s">
        <v>5</v>
      </c>
      <c r="M5" s="27"/>
    </row>
    <row r="6" spans="1:13" s="65" customFormat="1" ht="11.15" customHeight="1" x14ac:dyDescent="0.25">
      <c r="A6" s="60" t="s">
        <v>6</v>
      </c>
      <c r="B6" s="61"/>
      <c r="C6" s="62"/>
      <c r="D6" s="62"/>
      <c r="E6" s="62"/>
      <c r="F6" s="63" t="s">
        <v>13</v>
      </c>
      <c r="G6" s="63"/>
      <c r="H6" s="62"/>
      <c r="I6" s="62"/>
      <c r="J6" s="62"/>
      <c r="K6" s="64" t="s">
        <v>13</v>
      </c>
    </row>
    <row r="7" spans="1:13" s="58" customFormat="1" ht="15" customHeight="1" x14ac:dyDescent="0.25">
      <c r="A7" s="72" t="s">
        <v>15</v>
      </c>
      <c r="B7" s="73"/>
      <c r="C7" s="74"/>
      <c r="D7" s="74"/>
      <c r="E7" s="74"/>
      <c r="F7" s="75" t="s">
        <v>16</v>
      </c>
      <c r="G7" s="75"/>
      <c r="H7" s="74"/>
      <c r="I7" s="74"/>
      <c r="J7" s="74"/>
      <c r="K7" s="76" t="s">
        <v>16</v>
      </c>
      <c r="M7" s="59"/>
    </row>
    <row r="8" spans="1:13" s="32" customFormat="1" ht="15" hidden="1" customHeight="1" outlineLevel="1" x14ac:dyDescent="0.25">
      <c r="A8" s="18" t="s">
        <v>17</v>
      </c>
      <c r="B8" s="55"/>
      <c r="C8" s="56"/>
      <c r="D8" s="56"/>
      <c r="E8" s="56"/>
      <c r="F8" s="56"/>
      <c r="G8" s="56"/>
      <c r="H8" s="56">
        <f>AVERAGEA(H22:H26)</f>
        <v>13.707500000000001</v>
      </c>
      <c r="I8" s="56">
        <f>AVERAGEA(I22:I26)</f>
        <v>5.6449999999999996</v>
      </c>
      <c r="J8" s="56">
        <f>AVERAGEA(J22:J26)</f>
        <v>17.48</v>
      </c>
      <c r="K8" s="57">
        <f>AVERAGEA(K22:K26)</f>
        <v>9.0650000000000013</v>
      </c>
      <c r="L8" s="31"/>
    </row>
    <row r="9" spans="1:13" ht="15" hidden="1" customHeight="1" collapsed="1" x14ac:dyDescent="0.25">
      <c r="A9" s="26" t="s">
        <v>18</v>
      </c>
      <c r="B9" s="19"/>
      <c r="C9" s="33">
        <v>20.75</v>
      </c>
      <c r="D9" s="33">
        <v>5.09</v>
      </c>
      <c r="E9" s="33">
        <v>22.63</v>
      </c>
      <c r="F9" s="33">
        <v>8.08</v>
      </c>
      <c r="G9" s="33"/>
      <c r="H9" s="33">
        <f>AVERAGEA(H27:H31)</f>
        <v>13.855</v>
      </c>
      <c r="I9" s="33">
        <f>AVERAGEA(I27:I31)</f>
        <v>4.2925000000000004</v>
      </c>
      <c r="J9" s="33">
        <f>AVERAGEA(J27:J31)</f>
        <v>15.915000000000001</v>
      </c>
      <c r="K9" s="34">
        <f>AVERAGEA(K27:K31)</f>
        <v>7.5250000000000004</v>
      </c>
      <c r="L9" s="35"/>
    </row>
    <row r="10" spans="1:13" ht="15" customHeight="1" x14ac:dyDescent="0.25">
      <c r="A10" s="26" t="s">
        <v>19</v>
      </c>
      <c r="B10" s="19"/>
      <c r="C10" s="33">
        <v>18</v>
      </c>
      <c r="D10" s="33">
        <v>4.92</v>
      </c>
      <c r="E10" s="33">
        <v>17.63</v>
      </c>
      <c r="F10" s="33">
        <v>8.7799999999999994</v>
      </c>
      <c r="G10" s="33"/>
      <c r="H10" s="33">
        <f>AVERAGEA(H32:H36)</f>
        <v>12.7675</v>
      </c>
      <c r="I10" s="33">
        <f>AVERAGEA(I32:I36)</f>
        <v>4.3875000000000002</v>
      </c>
      <c r="J10" s="33">
        <f>AVERAGEA(J32:J36)</f>
        <v>14.227499999999999</v>
      </c>
      <c r="K10" s="34">
        <f>AVERAGEA(K32:K36)</f>
        <v>8.8324999999999996</v>
      </c>
      <c r="L10" s="35"/>
    </row>
    <row r="11" spans="1:13" ht="11.15" customHeight="1" x14ac:dyDescent="0.25">
      <c r="A11" s="26" t="s">
        <v>20</v>
      </c>
      <c r="B11" s="19"/>
      <c r="C11" s="33">
        <v>21.33</v>
      </c>
      <c r="D11" s="33">
        <v>5.12</v>
      </c>
      <c r="E11" s="33">
        <v>14.68</v>
      </c>
      <c r="F11" s="33">
        <v>11.36</v>
      </c>
      <c r="G11" s="33"/>
      <c r="H11" s="33">
        <f>AVERAGEA(H37:H41)</f>
        <v>13.205000000000002</v>
      </c>
      <c r="I11" s="33">
        <f>AVERAGEA(I37:I41)</f>
        <v>4.5975000000000001</v>
      </c>
      <c r="J11" s="33">
        <f>AVERAGEA(J37:J41)</f>
        <v>13.1275</v>
      </c>
      <c r="K11" s="34">
        <f>AVERAGEA(K37:K41)</f>
        <v>9.0100000000000016</v>
      </c>
      <c r="L11" s="36"/>
    </row>
    <row r="12" spans="1:13" ht="11.15" customHeight="1" x14ac:dyDescent="0.25">
      <c r="A12" s="26" t="s">
        <v>21</v>
      </c>
      <c r="B12" s="19"/>
      <c r="C12" s="33">
        <v>21.5</v>
      </c>
      <c r="D12" s="33">
        <v>6.73</v>
      </c>
      <c r="E12" s="33">
        <v>15.8</v>
      </c>
      <c r="F12" s="33">
        <v>10</v>
      </c>
      <c r="G12" s="33"/>
      <c r="H12" s="33">
        <f>AVERAGEA(H42:H46)</f>
        <v>13.279166666666667</v>
      </c>
      <c r="I12" s="33">
        <f>AVERAGEA(I42:I46)</f>
        <v>6.16</v>
      </c>
      <c r="J12" s="33">
        <f>AVERAGEA(J42:J46)</f>
        <v>12.295</v>
      </c>
      <c r="K12" s="34">
        <f>AVERAGEA(K42:K46)</f>
        <v>8.2799999999999994</v>
      </c>
      <c r="L12" s="37"/>
    </row>
    <row r="13" spans="1:13" ht="11.15" customHeight="1" x14ac:dyDescent="0.25">
      <c r="A13" s="26" t="s">
        <v>22</v>
      </c>
      <c r="B13" s="19"/>
      <c r="C13" s="33">
        <v>16.75</v>
      </c>
      <c r="D13" s="33">
        <v>7.63</v>
      </c>
      <c r="E13" s="33">
        <v>14.53</v>
      </c>
      <c r="F13" s="33">
        <v>8.67</v>
      </c>
      <c r="G13" s="33"/>
      <c r="H13" s="33">
        <f>AVERAGEA(H47:H51)</f>
        <v>12.100833333333332</v>
      </c>
      <c r="I13" s="33">
        <f>AVERAGEA(I47:I51)</f>
        <v>7.3174999999999999</v>
      </c>
      <c r="J13" s="33">
        <f>AVERAGEA(J47:J51)</f>
        <v>11.824999999999999</v>
      </c>
      <c r="K13" s="34">
        <f>AVERAGEA(K47:K51)</f>
        <v>8.3125</v>
      </c>
    </row>
    <row r="14" spans="1:13" ht="11.15" customHeight="1" x14ac:dyDescent="0.25">
      <c r="A14" s="38" t="s">
        <v>23</v>
      </c>
      <c r="B14" s="39"/>
      <c r="C14" s="33">
        <v>12.5</v>
      </c>
      <c r="D14" s="33">
        <v>6.26</v>
      </c>
      <c r="E14" s="33">
        <v>11.47</v>
      </c>
      <c r="F14" s="33">
        <v>6.5</v>
      </c>
      <c r="G14" s="33"/>
      <c r="H14" s="33">
        <f>AVERAGEA(H52:H56)</f>
        <v>9.8724999999999987</v>
      </c>
      <c r="I14" s="33">
        <f>AVERAGEA(I52:I56)</f>
        <v>5.7700000000000005</v>
      </c>
      <c r="J14" s="33">
        <f>AVERAGEA(J52:J56)</f>
        <v>8.77</v>
      </c>
      <c r="K14" s="34">
        <f>AVERAGEA(K52:K56)</f>
        <v>7.4924999999999997</v>
      </c>
      <c r="L14" s="35"/>
    </row>
    <row r="15" spans="1:13" ht="11.15" customHeight="1" x14ac:dyDescent="0.25">
      <c r="A15" s="38" t="s">
        <v>24</v>
      </c>
      <c r="B15" s="39"/>
      <c r="C15" s="33">
        <v>10.130000000000001</v>
      </c>
      <c r="D15" s="33">
        <v>5.08</v>
      </c>
      <c r="E15" s="33">
        <v>10.8</v>
      </c>
      <c r="F15" s="33">
        <v>6</v>
      </c>
      <c r="G15" s="33"/>
      <c r="H15" s="33">
        <f>AVERAGEA(H57:H61)</f>
        <v>8.3458333333333332</v>
      </c>
      <c r="I15" s="33">
        <f>AVERAGEA(I57:I61)</f>
        <v>4.33</v>
      </c>
      <c r="J15" s="33">
        <f>AVERAGEA(J57:J61)</f>
        <v>7.2774999999999999</v>
      </c>
      <c r="K15" s="34">
        <f>AVERAGEA(K57:K61)</f>
        <v>6.3574999999999999</v>
      </c>
      <c r="L15" s="35"/>
    </row>
    <row r="16" spans="1:13" ht="11.15" customHeight="1" x14ac:dyDescent="0.25">
      <c r="A16" s="38" t="s">
        <v>25</v>
      </c>
      <c r="B16" s="39"/>
      <c r="C16" s="33">
        <v>9.5</v>
      </c>
      <c r="D16" s="33">
        <v>4.1399999999999997</v>
      </c>
      <c r="E16" s="33">
        <v>9.1300000000000008</v>
      </c>
      <c r="F16" s="33">
        <v>6.9</v>
      </c>
      <c r="G16" s="33"/>
      <c r="H16" s="33">
        <f>AVERAGEA(H62:H66)</f>
        <v>7.3883333333333336</v>
      </c>
      <c r="I16" s="33">
        <f>AVERAGEA(I62:I66)</f>
        <v>3.3691666666666666</v>
      </c>
      <c r="J16" s="33">
        <f>AVERAGEA(J62:J66)</f>
        <v>6.1933333333333334</v>
      </c>
      <c r="K16" s="34">
        <f>AVERAGEA(K62:K66)</f>
        <v>6.0950000000000006</v>
      </c>
      <c r="L16" s="35"/>
    </row>
    <row r="17" spans="1:12" ht="11.15" customHeight="1" x14ac:dyDescent="0.25">
      <c r="A17" s="38" t="s">
        <v>26</v>
      </c>
      <c r="B17" s="39"/>
      <c r="C17" s="33">
        <v>11.1</v>
      </c>
      <c r="D17" s="33">
        <v>3.74</v>
      </c>
      <c r="E17" s="33">
        <v>12.13</v>
      </c>
      <c r="F17" s="33">
        <v>9</v>
      </c>
      <c r="G17" s="33"/>
      <c r="H17" s="33">
        <f>AVERAGEA(H67:H71)</f>
        <v>9.8475000000000001</v>
      </c>
      <c r="I17" s="33">
        <f>AVERAGEA(I67:I71)</f>
        <v>3.4674999999999998</v>
      </c>
      <c r="J17" s="33">
        <f>AVERAGEA(J67:J71)</f>
        <v>8.4499999999999993</v>
      </c>
      <c r="K17" s="34">
        <f>AVERAGEA(K67:K71)</f>
        <v>7.3450000000000006</v>
      </c>
      <c r="L17" s="35"/>
    </row>
    <row r="18" spans="1:12" ht="11.15" customHeight="1" x14ac:dyDescent="0.25">
      <c r="A18" s="38" t="s">
        <v>28</v>
      </c>
      <c r="B18" s="39"/>
      <c r="C18" s="33">
        <v>11.25</v>
      </c>
      <c r="D18" s="103">
        <v>2.69</v>
      </c>
      <c r="E18" s="33">
        <v>12.17</v>
      </c>
      <c r="F18" s="33">
        <v>8.25</v>
      </c>
      <c r="G18" s="33"/>
      <c r="H18" s="33">
        <f>AVERAGEA(H72:H76)</f>
        <v>8.67</v>
      </c>
      <c r="I18" s="33">
        <f>AVERAGEA(I72:I76)</f>
        <v>2.2574999999999998</v>
      </c>
      <c r="J18" s="33">
        <f>AVERAGEA(J72:J76)</f>
        <v>7.9450000000000003</v>
      </c>
      <c r="K18" s="34">
        <f>AVERAGEA(K72:K76)</f>
        <v>6.21</v>
      </c>
      <c r="L18" s="35"/>
    </row>
    <row r="19" spans="1:12" ht="15" hidden="1" customHeight="1" outlineLevel="1" x14ac:dyDescent="0.25">
      <c r="A19" s="26" t="s">
        <v>29</v>
      </c>
      <c r="B19" s="19"/>
      <c r="C19" s="33"/>
      <c r="D19" s="33"/>
      <c r="E19" s="33"/>
      <c r="F19" s="33"/>
      <c r="G19" s="33"/>
      <c r="H19" s="33"/>
      <c r="I19" s="33"/>
      <c r="J19" s="33"/>
      <c r="K19" s="34"/>
      <c r="L19" s="35"/>
    </row>
    <row r="20" spans="1:12" hidden="1" outlineLevel="1" x14ac:dyDescent="0.25">
      <c r="A20" s="40" t="s">
        <v>30</v>
      </c>
      <c r="B20" s="41"/>
      <c r="C20" s="33"/>
      <c r="D20" s="33"/>
      <c r="E20" s="33"/>
      <c r="F20" s="33"/>
      <c r="G20" s="33"/>
      <c r="H20" s="33">
        <v>13.8</v>
      </c>
      <c r="I20" s="33">
        <v>6.56</v>
      </c>
      <c r="J20" s="33">
        <v>17.309999999999999</v>
      </c>
      <c r="K20" s="34">
        <v>11.58</v>
      </c>
      <c r="L20" s="35"/>
    </row>
    <row r="21" spans="1:12" hidden="1" outlineLevel="1" x14ac:dyDescent="0.25">
      <c r="A21" s="40" t="s">
        <v>31</v>
      </c>
      <c r="B21" s="41"/>
      <c r="C21" s="33"/>
      <c r="D21" s="33"/>
      <c r="E21" s="33"/>
      <c r="F21" s="33"/>
      <c r="G21" s="33"/>
      <c r="H21" s="33">
        <v>13.95</v>
      </c>
      <c r="I21" s="33">
        <v>6.39</v>
      </c>
      <c r="J21" s="33">
        <v>18.149999999999999</v>
      </c>
      <c r="K21" s="34">
        <v>10.81</v>
      </c>
      <c r="L21" s="35"/>
    </row>
    <row r="22" spans="1:12" hidden="1" outlineLevel="1" x14ac:dyDescent="0.25">
      <c r="A22" s="40" t="s">
        <v>32</v>
      </c>
      <c r="B22" s="41"/>
      <c r="C22" s="33"/>
      <c r="D22" s="33"/>
      <c r="E22" s="33"/>
      <c r="F22" s="33"/>
      <c r="G22" s="33"/>
      <c r="H22" s="33">
        <v>13.8</v>
      </c>
      <c r="I22" s="33">
        <v>6.09</v>
      </c>
      <c r="J22" s="33">
        <v>18</v>
      </c>
      <c r="K22" s="34">
        <v>10.34</v>
      </c>
      <c r="L22" s="35"/>
    </row>
    <row r="23" spans="1:12" hidden="1" outlineLevel="1" x14ac:dyDescent="0.25">
      <c r="A23" s="40" t="s">
        <v>33</v>
      </c>
      <c r="B23" s="41"/>
      <c r="C23" s="33"/>
      <c r="D23" s="33"/>
      <c r="E23" s="33"/>
      <c r="F23" s="33"/>
      <c r="G23" s="33"/>
      <c r="H23" s="33">
        <v>14.87</v>
      </c>
      <c r="I23" s="33">
        <v>6.33</v>
      </c>
      <c r="J23" s="33">
        <v>17.37</v>
      </c>
      <c r="K23" s="34">
        <v>9.76</v>
      </c>
      <c r="L23" s="35"/>
    </row>
    <row r="24" spans="1:12" ht="16" hidden="1" customHeight="1" outlineLevel="1" collapsed="1" x14ac:dyDescent="0.25">
      <c r="A24" s="26" t="s">
        <v>34</v>
      </c>
      <c r="B24" s="19"/>
      <c r="C24" s="33"/>
      <c r="D24" s="33"/>
      <c r="E24" s="33"/>
      <c r="F24" s="33"/>
      <c r="G24" s="33"/>
      <c r="H24" s="33"/>
      <c r="I24" s="33"/>
      <c r="J24" s="33"/>
      <c r="K24" s="34"/>
      <c r="L24" s="35"/>
    </row>
    <row r="25" spans="1:12" hidden="1" outlineLevel="1" x14ac:dyDescent="0.25">
      <c r="A25" s="40" t="s">
        <v>30</v>
      </c>
      <c r="B25" s="41"/>
      <c r="C25" s="33"/>
      <c r="D25" s="33"/>
      <c r="E25" s="33"/>
      <c r="F25" s="33"/>
      <c r="G25" s="33"/>
      <c r="H25" s="33">
        <v>13.48</v>
      </c>
      <c r="I25" s="33">
        <v>5.23</v>
      </c>
      <c r="J25" s="33">
        <v>18.649999999999999</v>
      </c>
      <c r="K25" s="34">
        <v>8.56</v>
      </c>
      <c r="L25" s="35"/>
    </row>
    <row r="26" spans="1:12" hidden="1" outlineLevel="1" x14ac:dyDescent="0.25">
      <c r="A26" s="40" t="s">
        <v>31</v>
      </c>
      <c r="B26" s="41"/>
      <c r="C26" s="33"/>
      <c r="D26" s="33"/>
      <c r="E26" s="33"/>
      <c r="F26" s="33"/>
      <c r="G26" s="33"/>
      <c r="H26" s="33">
        <v>12.68</v>
      </c>
      <c r="I26" s="33">
        <v>4.93</v>
      </c>
      <c r="J26" s="33">
        <v>15.9</v>
      </c>
      <c r="K26" s="34">
        <v>7.6</v>
      </c>
      <c r="L26" s="35"/>
    </row>
    <row r="27" spans="1:12" hidden="1" outlineLevel="1" x14ac:dyDescent="0.25">
      <c r="A27" s="40" t="s">
        <v>32</v>
      </c>
      <c r="B27" s="41"/>
      <c r="C27" s="33"/>
      <c r="D27" s="33"/>
      <c r="E27" s="33"/>
      <c r="F27" s="33"/>
      <c r="G27" s="33"/>
      <c r="H27" s="33">
        <v>14.27</v>
      </c>
      <c r="I27" s="33">
        <v>4.8899999999999997</v>
      </c>
      <c r="J27" s="33">
        <v>15.82</v>
      </c>
      <c r="K27" s="34">
        <v>7.31</v>
      </c>
      <c r="L27" s="35"/>
    </row>
    <row r="28" spans="1:12" hidden="1" outlineLevel="1" x14ac:dyDescent="0.25">
      <c r="A28" s="40" t="s">
        <v>33</v>
      </c>
      <c r="B28" s="41"/>
      <c r="C28" s="33"/>
      <c r="D28" s="33"/>
      <c r="E28" s="33"/>
      <c r="F28" s="33"/>
      <c r="G28" s="33"/>
      <c r="H28" s="33">
        <v>13.8</v>
      </c>
      <c r="I28" s="33">
        <v>4.7300000000000004</v>
      </c>
      <c r="J28" s="33">
        <v>15.73</v>
      </c>
      <c r="K28" s="34">
        <v>7.26</v>
      </c>
      <c r="L28" s="35"/>
    </row>
    <row r="29" spans="1:12" ht="21" hidden="1" customHeight="1" outlineLevel="1" x14ac:dyDescent="0.25">
      <c r="A29" s="26" t="s">
        <v>35</v>
      </c>
      <c r="B29" s="19"/>
      <c r="C29" s="33"/>
      <c r="D29" s="33"/>
      <c r="E29" s="33"/>
      <c r="F29" s="33"/>
      <c r="G29" s="33"/>
      <c r="H29" s="33"/>
      <c r="I29" s="33"/>
      <c r="J29" s="33"/>
      <c r="K29" s="34"/>
      <c r="L29" s="35"/>
    </row>
    <row r="30" spans="1:12" ht="12.75" hidden="1" customHeight="1" outlineLevel="1" x14ac:dyDescent="0.25">
      <c r="A30" s="40" t="s">
        <v>30</v>
      </c>
      <c r="B30" s="41"/>
      <c r="C30" s="33"/>
      <c r="D30" s="33"/>
      <c r="E30" s="33"/>
      <c r="F30" s="33"/>
      <c r="G30" s="33"/>
      <c r="H30" s="33">
        <v>14.03</v>
      </c>
      <c r="I30" s="33">
        <v>3.98</v>
      </c>
      <c r="J30" s="33">
        <v>16.43</v>
      </c>
      <c r="K30" s="34">
        <v>7.19</v>
      </c>
      <c r="L30" s="35"/>
    </row>
    <row r="31" spans="1:12" ht="12.75" hidden="1" customHeight="1" outlineLevel="1" x14ac:dyDescent="0.25">
      <c r="A31" s="40" t="s">
        <v>31</v>
      </c>
      <c r="B31" s="41"/>
      <c r="C31" s="33"/>
      <c r="D31" s="33"/>
      <c r="E31" s="33"/>
      <c r="F31" s="33"/>
      <c r="G31" s="33"/>
      <c r="H31" s="33">
        <v>13.32</v>
      </c>
      <c r="I31" s="33">
        <v>3.57</v>
      </c>
      <c r="J31" s="33">
        <v>15.68</v>
      </c>
      <c r="K31" s="34">
        <v>8.34</v>
      </c>
      <c r="L31" s="35"/>
    </row>
    <row r="32" spans="1:12" ht="12.75" hidden="1" customHeight="1" outlineLevel="1" x14ac:dyDescent="0.25">
      <c r="A32" s="40" t="s">
        <v>32</v>
      </c>
      <c r="B32" s="41"/>
      <c r="C32" s="33"/>
      <c r="D32" s="33"/>
      <c r="E32" s="33"/>
      <c r="F32" s="33"/>
      <c r="G32" s="33"/>
      <c r="H32" s="33">
        <v>13.02</v>
      </c>
      <c r="I32" s="33">
        <v>4.82</v>
      </c>
      <c r="J32" s="33">
        <v>15.67</v>
      </c>
      <c r="K32" s="34">
        <v>8.8800000000000008</v>
      </c>
      <c r="L32" s="35"/>
    </row>
    <row r="33" spans="1:12" ht="12.75" hidden="1" customHeight="1" outlineLevel="1" x14ac:dyDescent="0.25">
      <c r="A33" s="40" t="s">
        <v>33</v>
      </c>
      <c r="B33" s="41"/>
      <c r="C33" s="33"/>
      <c r="D33" s="33"/>
      <c r="E33" s="33"/>
      <c r="F33" s="33"/>
      <c r="G33" s="33"/>
      <c r="H33" s="33">
        <v>13.5</v>
      </c>
      <c r="I33" s="33">
        <v>4.4800000000000004</v>
      </c>
      <c r="J33" s="33">
        <v>14.97</v>
      </c>
      <c r="K33" s="34">
        <v>9.1199999999999992</v>
      </c>
      <c r="L33" s="35"/>
    </row>
    <row r="34" spans="1:12" ht="20.149999999999999" hidden="1" customHeight="1" outlineLevel="1" x14ac:dyDescent="0.25">
      <c r="A34" s="26" t="s">
        <v>36</v>
      </c>
      <c r="B34" s="19"/>
      <c r="C34" s="33"/>
      <c r="D34" s="33"/>
      <c r="E34" s="33"/>
      <c r="F34" s="33"/>
      <c r="G34" s="33"/>
      <c r="H34" s="33"/>
      <c r="I34" s="33"/>
      <c r="J34" s="33"/>
      <c r="K34" s="34"/>
      <c r="L34" s="35"/>
    </row>
    <row r="35" spans="1:12" ht="12.75" hidden="1" customHeight="1" outlineLevel="1" x14ac:dyDescent="0.25">
      <c r="A35" s="40" t="s">
        <v>30</v>
      </c>
      <c r="B35" s="41"/>
      <c r="C35" s="33"/>
      <c r="D35" s="33"/>
      <c r="E35" s="33"/>
      <c r="F35" s="33"/>
      <c r="G35" s="33"/>
      <c r="H35" s="33">
        <v>12.45</v>
      </c>
      <c r="I35" s="33">
        <v>4.05</v>
      </c>
      <c r="J35" s="33">
        <v>13.4</v>
      </c>
      <c r="K35" s="34">
        <v>8.42</v>
      </c>
      <c r="L35" s="35"/>
    </row>
    <row r="36" spans="1:12" ht="12.75" hidden="1" customHeight="1" outlineLevel="1" x14ac:dyDescent="0.25">
      <c r="A36" s="40" t="s">
        <v>31</v>
      </c>
      <c r="B36" s="41"/>
      <c r="C36" s="33"/>
      <c r="D36" s="33"/>
      <c r="E36" s="33"/>
      <c r="F36" s="33"/>
      <c r="G36" s="33"/>
      <c r="H36" s="33">
        <v>12.1</v>
      </c>
      <c r="I36" s="33">
        <v>4.2</v>
      </c>
      <c r="J36" s="33">
        <v>12.87</v>
      </c>
      <c r="K36" s="34">
        <v>8.91</v>
      </c>
      <c r="L36" s="35"/>
    </row>
    <row r="37" spans="1:12" ht="12.75" hidden="1" customHeight="1" outlineLevel="1" x14ac:dyDescent="0.25">
      <c r="A37" s="40" t="s">
        <v>32</v>
      </c>
      <c r="B37" s="41"/>
      <c r="C37" s="33"/>
      <c r="D37" s="33"/>
      <c r="E37" s="33"/>
      <c r="F37" s="33"/>
      <c r="G37" s="33"/>
      <c r="H37" s="33">
        <v>12.17</v>
      </c>
      <c r="I37" s="33">
        <v>4.66</v>
      </c>
      <c r="J37" s="33">
        <v>12.77</v>
      </c>
      <c r="K37" s="34">
        <v>9.1</v>
      </c>
      <c r="L37" s="35"/>
    </row>
    <row r="38" spans="1:12" ht="12.75" hidden="1" customHeight="1" outlineLevel="1" x14ac:dyDescent="0.25">
      <c r="A38" s="40" t="s">
        <v>33</v>
      </c>
      <c r="B38" s="41"/>
      <c r="C38" s="33"/>
      <c r="D38" s="33"/>
      <c r="E38" s="33"/>
      <c r="F38" s="33"/>
      <c r="G38" s="33"/>
      <c r="H38" s="33">
        <v>12.57</v>
      </c>
      <c r="I38" s="33">
        <v>4.1900000000000004</v>
      </c>
      <c r="J38" s="33">
        <v>13.4</v>
      </c>
      <c r="K38" s="34">
        <v>8.9600000000000009</v>
      </c>
      <c r="L38" s="35"/>
    </row>
    <row r="39" spans="1:12" ht="15" hidden="1" customHeight="1" outlineLevel="1" x14ac:dyDescent="0.25">
      <c r="A39" s="26" t="s">
        <v>37</v>
      </c>
      <c r="B39" s="19"/>
      <c r="C39" s="33"/>
      <c r="D39" s="33"/>
      <c r="E39" s="33"/>
      <c r="F39" s="33"/>
      <c r="G39" s="33"/>
      <c r="H39" s="33"/>
      <c r="I39" s="33"/>
      <c r="J39" s="33"/>
      <c r="K39" s="34"/>
      <c r="L39" s="35"/>
    </row>
    <row r="40" spans="1:12" ht="10.4" hidden="1" customHeight="1" outlineLevel="1" x14ac:dyDescent="0.25">
      <c r="A40" s="40" t="s">
        <v>30</v>
      </c>
      <c r="B40" s="41"/>
      <c r="C40" s="33"/>
      <c r="D40" s="33"/>
      <c r="E40" s="33"/>
      <c r="F40" s="33"/>
      <c r="G40" s="33"/>
      <c r="H40" s="33">
        <v>14.55</v>
      </c>
      <c r="I40" s="33">
        <v>4.55</v>
      </c>
      <c r="J40" s="33">
        <v>13.15</v>
      </c>
      <c r="K40" s="34">
        <v>9.2100000000000009</v>
      </c>
      <c r="L40" s="35"/>
    </row>
    <row r="41" spans="1:12" ht="10.4" hidden="1" customHeight="1" outlineLevel="1" x14ac:dyDescent="0.25">
      <c r="A41" s="40" t="s">
        <v>31</v>
      </c>
      <c r="B41" s="41"/>
      <c r="C41" s="33"/>
      <c r="D41" s="33"/>
      <c r="E41" s="33"/>
      <c r="F41" s="33"/>
      <c r="G41" s="33"/>
      <c r="H41" s="33">
        <v>13.53</v>
      </c>
      <c r="I41" s="33">
        <v>4.99</v>
      </c>
      <c r="J41" s="33">
        <v>13.19</v>
      </c>
      <c r="K41" s="34">
        <v>8.77</v>
      </c>
      <c r="L41" s="35"/>
    </row>
    <row r="42" spans="1:12" ht="10.4" hidden="1" customHeight="1" outlineLevel="1" x14ac:dyDescent="0.25">
      <c r="A42" s="40" t="s">
        <v>32</v>
      </c>
      <c r="B42" s="41"/>
      <c r="C42" s="33"/>
      <c r="D42" s="33"/>
      <c r="E42" s="33"/>
      <c r="F42" s="33"/>
      <c r="G42" s="33"/>
      <c r="H42" s="33">
        <v>13.28</v>
      </c>
      <c r="I42" s="33">
        <v>5</v>
      </c>
      <c r="J42" s="33">
        <v>12.38</v>
      </c>
      <c r="K42" s="34">
        <v>8.11</v>
      </c>
      <c r="L42" s="35"/>
    </row>
    <row r="43" spans="1:12" ht="10.4" hidden="1" customHeight="1" outlineLevel="1" x14ac:dyDescent="0.25">
      <c r="A43" s="40" t="s">
        <v>33</v>
      </c>
      <c r="B43" s="41"/>
      <c r="C43" s="33"/>
      <c r="D43" s="33"/>
      <c r="E43" s="33"/>
      <c r="F43" s="33"/>
      <c r="G43" s="33"/>
      <c r="H43" s="33">
        <v>13.1</v>
      </c>
      <c r="I43" s="33">
        <v>5.67</v>
      </c>
      <c r="J43" s="33">
        <v>12.4</v>
      </c>
      <c r="K43" s="34">
        <v>7.91</v>
      </c>
      <c r="L43" s="35"/>
    </row>
    <row r="44" spans="1:12" ht="15" hidden="1" customHeight="1" outlineLevel="1" x14ac:dyDescent="0.25">
      <c r="A44" s="26" t="s">
        <v>38</v>
      </c>
      <c r="B44" s="19"/>
      <c r="C44" s="33"/>
      <c r="D44" s="33"/>
      <c r="E44" s="33"/>
      <c r="F44" s="33"/>
      <c r="G44" s="33"/>
      <c r="H44" s="33"/>
      <c r="I44" s="33"/>
      <c r="J44" s="33"/>
      <c r="K44" s="34"/>
      <c r="L44" s="35"/>
    </row>
    <row r="45" spans="1:12" ht="11.15" hidden="1" customHeight="1" outlineLevel="1" x14ac:dyDescent="0.25">
      <c r="A45" s="40" t="s">
        <v>30</v>
      </c>
      <c r="B45" s="41"/>
      <c r="C45" s="33">
        <v>22.083333</v>
      </c>
      <c r="D45" s="33">
        <v>6.21</v>
      </c>
      <c r="E45" s="33">
        <v>10.210000000000001</v>
      </c>
      <c r="F45" s="33">
        <v>10.036667</v>
      </c>
      <c r="G45" s="33"/>
      <c r="H45" s="33">
        <v>13.17</v>
      </c>
      <c r="I45" s="33">
        <v>6.97</v>
      </c>
      <c r="J45" s="33">
        <v>12.11</v>
      </c>
      <c r="K45" s="34">
        <v>8.42</v>
      </c>
      <c r="L45" s="35"/>
    </row>
    <row r="46" spans="1:12" ht="11.15" hidden="1" customHeight="1" outlineLevel="1" x14ac:dyDescent="0.25">
      <c r="A46" s="40" t="s">
        <v>31</v>
      </c>
      <c r="B46" s="41"/>
      <c r="C46" s="33">
        <v>21.5</v>
      </c>
      <c r="D46" s="33">
        <v>6.73</v>
      </c>
      <c r="E46" s="33">
        <v>10.53</v>
      </c>
      <c r="F46" s="33">
        <v>10</v>
      </c>
      <c r="G46" s="33"/>
      <c r="H46" s="33">
        <f>AVERAGEA(13.8,13.5,13.4)</f>
        <v>13.566666666666668</v>
      </c>
      <c r="I46" s="33">
        <v>7</v>
      </c>
      <c r="J46" s="33">
        <v>12.29</v>
      </c>
      <c r="K46" s="34">
        <v>8.68</v>
      </c>
      <c r="L46" s="35"/>
    </row>
    <row r="47" spans="1:12" ht="11.15" hidden="1" customHeight="1" outlineLevel="1" x14ac:dyDescent="0.25">
      <c r="A47" s="40" t="s">
        <v>32</v>
      </c>
      <c r="B47" s="41"/>
      <c r="C47" s="33">
        <v>19.5</v>
      </c>
      <c r="D47" s="33">
        <v>7.32</v>
      </c>
      <c r="E47" s="33">
        <v>10.36</v>
      </c>
      <c r="F47" s="33">
        <v>10</v>
      </c>
      <c r="G47" s="33"/>
      <c r="H47" s="33">
        <f>AVERAGEA(13.15,13.5,13.65)</f>
        <v>13.433333333333332</v>
      </c>
      <c r="I47" s="33">
        <v>8.1</v>
      </c>
      <c r="J47" s="33">
        <v>12.68</v>
      </c>
      <c r="K47" s="34">
        <v>8.6999999999999993</v>
      </c>
      <c r="L47" s="35"/>
    </row>
    <row r="48" spans="1:12" ht="11.15" hidden="1" customHeight="1" outlineLevel="1" x14ac:dyDescent="0.25">
      <c r="A48" s="40" t="s">
        <v>33</v>
      </c>
      <c r="B48" s="41"/>
      <c r="C48" s="33">
        <v>18.25</v>
      </c>
      <c r="D48" s="33">
        <v>7.53</v>
      </c>
      <c r="E48" s="33">
        <v>10.92</v>
      </c>
      <c r="F48" s="33">
        <v>10</v>
      </c>
      <c r="G48" s="33"/>
      <c r="H48" s="33">
        <f>AVERAGEA(13.25,12.25,12.05)</f>
        <v>12.516666666666666</v>
      </c>
      <c r="I48" s="33">
        <v>7.38</v>
      </c>
      <c r="J48" s="33">
        <v>12.77</v>
      </c>
      <c r="K48" s="34">
        <v>8.4</v>
      </c>
      <c r="L48" s="35"/>
    </row>
    <row r="49" spans="1:16" ht="15" customHeight="1" collapsed="1" x14ac:dyDescent="0.25">
      <c r="A49" s="26" t="s">
        <v>39</v>
      </c>
      <c r="B49" s="19"/>
      <c r="C49" s="33"/>
      <c r="D49" s="33"/>
      <c r="E49" s="33"/>
      <c r="F49" s="33"/>
      <c r="G49" s="33"/>
      <c r="H49" s="33"/>
      <c r="I49" s="33"/>
      <c r="J49" s="33"/>
      <c r="K49" s="34"/>
      <c r="L49" s="35"/>
    </row>
    <row r="50" spans="1:16" ht="11.15" customHeight="1" x14ac:dyDescent="0.25">
      <c r="A50" s="40" t="s">
        <v>30</v>
      </c>
      <c r="B50" s="41"/>
      <c r="C50" s="33">
        <v>17.25</v>
      </c>
      <c r="D50" s="33">
        <v>7.69</v>
      </c>
      <c r="E50" s="89">
        <v>15.33</v>
      </c>
      <c r="F50" s="33">
        <v>9.19</v>
      </c>
      <c r="G50" s="33"/>
      <c r="H50" s="33">
        <f>AVERAGEA(11.5,11.55,11.4)</f>
        <v>11.483333333333334</v>
      </c>
      <c r="I50" s="33">
        <v>6.79</v>
      </c>
      <c r="J50" s="33">
        <v>11.69</v>
      </c>
      <c r="K50" s="34">
        <v>8.02</v>
      </c>
      <c r="L50" s="35"/>
    </row>
    <row r="51" spans="1:16" ht="11.15" customHeight="1" x14ac:dyDescent="0.25">
      <c r="A51" s="40" t="s">
        <v>31</v>
      </c>
      <c r="B51" s="41"/>
      <c r="C51" s="33">
        <v>16.75</v>
      </c>
      <c r="D51" s="46">
        <v>7.63</v>
      </c>
      <c r="E51" s="89">
        <v>14.53</v>
      </c>
      <c r="F51" s="33">
        <v>8.6666667000000004</v>
      </c>
      <c r="G51" s="33"/>
      <c r="H51" s="33">
        <v>10.97</v>
      </c>
      <c r="I51" s="33">
        <v>7</v>
      </c>
      <c r="J51" s="33">
        <v>10.16</v>
      </c>
      <c r="K51" s="34">
        <v>8.1300000000000008</v>
      </c>
    </row>
    <row r="52" spans="1:16" ht="11.15" customHeight="1" x14ac:dyDescent="0.25">
      <c r="A52" s="40" t="s">
        <v>32</v>
      </c>
      <c r="B52" s="41"/>
      <c r="C52" s="33">
        <v>16.25</v>
      </c>
      <c r="D52" s="46">
        <v>7.58</v>
      </c>
      <c r="E52" s="89">
        <v>13.47</v>
      </c>
      <c r="F52" s="33">
        <v>8.4</v>
      </c>
      <c r="G52" s="33"/>
      <c r="H52" s="33">
        <v>10.65</v>
      </c>
      <c r="I52" s="33">
        <v>6.49</v>
      </c>
      <c r="J52" s="33">
        <v>9.5399999999999991</v>
      </c>
      <c r="K52" s="34">
        <v>7.94</v>
      </c>
      <c r="L52" s="35"/>
    </row>
    <row r="53" spans="1:16" ht="11.15" customHeight="1" x14ac:dyDescent="0.25">
      <c r="A53" s="40" t="s">
        <v>33</v>
      </c>
      <c r="B53" s="41"/>
      <c r="C53" s="33">
        <v>15.25</v>
      </c>
      <c r="D53" s="46">
        <v>7.22</v>
      </c>
      <c r="E53" s="89">
        <v>12.7</v>
      </c>
      <c r="F53" s="33">
        <v>7.5966667000000001</v>
      </c>
      <c r="G53" s="33"/>
      <c r="H53" s="33">
        <v>9.67</v>
      </c>
      <c r="I53" s="33">
        <v>5.83</v>
      </c>
      <c r="J53" s="33">
        <v>8.59</v>
      </c>
      <c r="K53" s="34">
        <v>7.35</v>
      </c>
    </row>
    <row r="54" spans="1:16" ht="15" customHeight="1" x14ac:dyDescent="0.25">
      <c r="A54" s="26" t="s">
        <v>52</v>
      </c>
      <c r="B54" s="19"/>
      <c r="C54" s="42"/>
      <c r="D54" s="42"/>
      <c r="E54" s="42"/>
      <c r="F54" s="42"/>
      <c r="G54" s="42"/>
      <c r="H54" s="42"/>
      <c r="I54" s="42"/>
      <c r="J54" s="42"/>
      <c r="K54" s="43"/>
    </row>
    <row r="55" spans="1:16" ht="11.15" customHeight="1" x14ac:dyDescent="0.25">
      <c r="A55" s="40" t="s">
        <v>30</v>
      </c>
      <c r="B55" s="41"/>
      <c r="C55" s="33">
        <v>14.333333</v>
      </c>
      <c r="D55" s="33">
        <v>6.64</v>
      </c>
      <c r="E55" s="89">
        <v>12.4</v>
      </c>
      <c r="F55" s="33">
        <v>6.5</v>
      </c>
      <c r="G55" s="33"/>
      <c r="H55" s="33">
        <v>10.02</v>
      </c>
      <c r="I55" s="33">
        <v>5.42</v>
      </c>
      <c r="J55" s="33">
        <v>8.67</v>
      </c>
      <c r="K55" s="34">
        <v>7.3</v>
      </c>
    </row>
    <row r="56" spans="1:16" s="25" customFormat="1" ht="11.15" customHeight="1" x14ac:dyDescent="0.25">
      <c r="A56" s="44" t="s">
        <v>31</v>
      </c>
      <c r="B56" s="45"/>
      <c r="C56" s="46">
        <v>12.5</v>
      </c>
      <c r="D56" s="46">
        <v>6.26</v>
      </c>
      <c r="E56" s="89">
        <v>11.47</v>
      </c>
      <c r="F56" s="46">
        <v>6.5</v>
      </c>
      <c r="G56" s="46"/>
      <c r="H56" s="46">
        <f>AVERAGEA(9.45,9.1,8.9)</f>
        <v>9.1499999999999986</v>
      </c>
      <c r="I56" s="46">
        <v>5.34</v>
      </c>
      <c r="J56" s="46">
        <v>8.2799999999999994</v>
      </c>
      <c r="K56" s="47">
        <v>7.38</v>
      </c>
      <c r="M56" s="25">
        <v>7.35</v>
      </c>
      <c r="N56" s="25">
        <v>7.391</v>
      </c>
      <c r="O56" s="25">
        <v>6.907</v>
      </c>
      <c r="P56" s="25">
        <v>5.9539999999999997</v>
      </c>
    </row>
    <row r="57" spans="1:16" s="25" customFormat="1" ht="11.15" customHeight="1" x14ac:dyDescent="0.25">
      <c r="A57" s="44" t="s">
        <v>32</v>
      </c>
      <c r="B57" s="45"/>
      <c r="C57" s="46">
        <v>10.75</v>
      </c>
      <c r="D57" s="46">
        <v>5.98</v>
      </c>
      <c r="E57" s="89">
        <v>11.1</v>
      </c>
      <c r="F57" s="46">
        <v>6.01</v>
      </c>
      <c r="G57" s="46"/>
      <c r="H57" s="46">
        <f>AVERAGEA(8.3,8.95,8.95)</f>
        <v>8.7333333333333325</v>
      </c>
      <c r="I57" s="46">
        <v>4.62</v>
      </c>
      <c r="J57" s="46">
        <v>7.28</v>
      </c>
      <c r="K57" s="47">
        <v>6.62</v>
      </c>
      <c r="M57" s="25">
        <v>7.4569999999999999</v>
      </c>
      <c r="N57" s="25">
        <v>7.5679999999999996</v>
      </c>
      <c r="O57" s="25">
        <v>6.8559999999999999</v>
      </c>
      <c r="P57" s="25">
        <v>6.25</v>
      </c>
    </row>
    <row r="58" spans="1:16" s="25" customFormat="1" ht="11.15" customHeight="1" x14ac:dyDescent="0.25">
      <c r="A58" s="44" t="s">
        <v>33</v>
      </c>
      <c r="B58" s="45"/>
      <c r="C58" s="46">
        <v>10.5</v>
      </c>
      <c r="D58" s="46">
        <v>5.72</v>
      </c>
      <c r="E58" s="89">
        <v>10.6</v>
      </c>
      <c r="F58" s="46">
        <v>6</v>
      </c>
      <c r="G58" s="46"/>
      <c r="H58" s="46">
        <f>AVERAGEA(8.85,9.15,8.95)</f>
        <v>8.9833333333333325</v>
      </c>
      <c r="I58" s="46">
        <v>4.3899999999999997</v>
      </c>
      <c r="J58" s="46">
        <v>7.23</v>
      </c>
      <c r="K58" s="47">
        <v>6.74</v>
      </c>
      <c r="M58" s="25">
        <v>7.1849999999999996</v>
      </c>
      <c r="N58" s="25">
        <v>7.2939999999999996</v>
      </c>
      <c r="O58" s="25">
        <v>6.5880000000000001</v>
      </c>
      <c r="P58" s="25">
        <v>6.36</v>
      </c>
    </row>
    <row r="59" spans="1:16" s="25" customFormat="1" ht="15" customHeight="1" x14ac:dyDescent="0.25">
      <c r="A59" s="26">
        <v>1993</v>
      </c>
      <c r="B59" s="45"/>
      <c r="C59" s="46"/>
      <c r="D59" s="46"/>
      <c r="E59" s="46"/>
      <c r="F59" s="46"/>
      <c r="G59" s="46"/>
      <c r="H59" s="46"/>
      <c r="I59" s="46"/>
      <c r="J59" s="46"/>
      <c r="K59" s="47"/>
      <c r="M59" s="48">
        <f>AVERAGEA(M56:M58)</f>
        <v>7.3306666666666658</v>
      </c>
      <c r="N59" s="48">
        <f>AVERAGEA(N56:N58)</f>
        <v>7.4176666666666664</v>
      </c>
      <c r="O59" s="48">
        <f>AVERAGEA(O56:O58)</f>
        <v>6.7836666666666661</v>
      </c>
      <c r="P59" s="48">
        <f>AVERAGEA(P56:P58)</f>
        <v>6.1879999999999997</v>
      </c>
    </row>
    <row r="60" spans="1:16" s="25" customFormat="1" ht="11.15" customHeight="1" x14ac:dyDescent="0.25">
      <c r="A60" s="44" t="s">
        <v>30</v>
      </c>
      <c r="B60" s="45"/>
      <c r="C60" s="46">
        <v>10.5</v>
      </c>
      <c r="D60" s="46">
        <v>5.43</v>
      </c>
      <c r="E60" s="89">
        <v>10.97</v>
      </c>
      <c r="F60" s="46">
        <v>6</v>
      </c>
      <c r="G60" s="46"/>
      <c r="H60" s="46">
        <f>AVERAGEA(8.6,8,7.8)</f>
        <v>8.1333333333333346</v>
      </c>
      <c r="I60" s="46">
        <v>4.08</v>
      </c>
      <c r="J60" s="46">
        <v>7.47</v>
      </c>
      <c r="K60" s="47">
        <v>6.08</v>
      </c>
      <c r="M60" s="48"/>
      <c r="N60" s="48"/>
      <c r="O60" s="48"/>
      <c r="P60" s="48"/>
    </row>
    <row r="61" spans="1:16" s="25" customFormat="1" ht="11.15" customHeight="1" x14ac:dyDescent="0.25">
      <c r="A61" s="44" t="s">
        <v>31</v>
      </c>
      <c r="B61" s="45"/>
      <c r="C61" s="46">
        <v>10.133333333333333</v>
      </c>
      <c r="D61" s="46">
        <v>5.08</v>
      </c>
      <c r="E61" s="89">
        <v>10.8</v>
      </c>
      <c r="F61" s="46">
        <v>6</v>
      </c>
      <c r="G61" s="46"/>
      <c r="H61" s="46">
        <f>AVERAGEA(7.55,7.7,7.35)</f>
        <v>7.5333333333333341</v>
      </c>
      <c r="I61" s="46">
        <v>4.2300000000000004</v>
      </c>
      <c r="J61" s="46">
        <v>7.13</v>
      </c>
      <c r="K61" s="47">
        <v>5.99</v>
      </c>
    </row>
    <row r="62" spans="1:16" s="25" customFormat="1" ht="11.15" customHeight="1" x14ac:dyDescent="0.25">
      <c r="A62" s="44" t="s">
        <v>32</v>
      </c>
      <c r="B62" s="45"/>
      <c r="C62" s="46">
        <v>9.6333333333333329</v>
      </c>
      <c r="D62" s="46">
        <v>4.9400000000000004</v>
      </c>
      <c r="E62" s="89">
        <v>10.1</v>
      </c>
      <c r="F62" s="46">
        <v>6</v>
      </c>
      <c r="G62" s="46"/>
      <c r="H62" s="46">
        <f>AVERAGEA(6.9,6.65,6.85)</f>
        <v>6.8</v>
      </c>
      <c r="I62" s="46">
        <f>AVERAGEA(3.9,3.69,3.69)</f>
        <v>3.76</v>
      </c>
      <c r="J62" s="46">
        <v>6.3</v>
      </c>
      <c r="K62" s="47">
        <v>5.62</v>
      </c>
    </row>
    <row r="63" spans="1:16" s="25" customFormat="1" ht="11.15" customHeight="1" x14ac:dyDescent="0.25">
      <c r="A63" s="44" t="s">
        <v>33</v>
      </c>
      <c r="B63" s="45"/>
      <c r="C63" s="46">
        <v>9.5</v>
      </c>
      <c r="D63" s="46">
        <v>4.57</v>
      </c>
      <c r="E63" s="89">
        <v>9.5</v>
      </c>
      <c r="F63" s="46">
        <v>6</v>
      </c>
      <c r="G63" s="46"/>
      <c r="H63" s="46">
        <f>AVERAGEA(6.5,6.8,6.7)</f>
        <v>6.666666666666667</v>
      </c>
      <c r="I63" s="46">
        <f>AVERAGEA(3.11,2.73,2.58)</f>
        <v>2.8066666666666666</v>
      </c>
      <c r="J63" s="46">
        <f>AVERAGEA(5.86,5.93,5.77)</f>
        <v>5.8533333333333326</v>
      </c>
      <c r="K63" s="47">
        <v>5.61</v>
      </c>
    </row>
    <row r="64" spans="1:16" s="25" customFormat="1" ht="15" customHeight="1" x14ac:dyDescent="0.25">
      <c r="A64" s="26">
        <v>1994</v>
      </c>
      <c r="B64" s="45"/>
      <c r="C64" s="46"/>
      <c r="D64" s="46"/>
      <c r="E64" s="46"/>
      <c r="F64" s="46"/>
      <c r="G64" s="46"/>
      <c r="H64" s="46"/>
      <c r="I64" s="46"/>
      <c r="J64" s="46"/>
      <c r="K64" s="47"/>
    </row>
    <row r="65" spans="1:12" s="25" customFormat="1" ht="11.15" customHeight="1" x14ac:dyDescent="0.25">
      <c r="A65" s="77" t="s">
        <v>30</v>
      </c>
      <c r="B65" s="78"/>
      <c r="C65" s="46">
        <v>9.5</v>
      </c>
      <c r="D65" s="46">
        <v>4.25</v>
      </c>
      <c r="E65" s="89">
        <v>9.27</v>
      </c>
      <c r="F65" s="46">
        <v>6.02</v>
      </c>
      <c r="G65" s="79"/>
      <c r="H65" s="46">
        <f>AVERAGEA(6.35,7.05,7.95)</f>
        <v>7.1166666666666663</v>
      </c>
      <c r="I65" s="46">
        <v>3.42</v>
      </c>
      <c r="J65" s="46">
        <v>5.57</v>
      </c>
      <c r="K65" s="47">
        <v>6.07</v>
      </c>
    </row>
    <row r="66" spans="1:12" s="25" customFormat="1" ht="11.15" customHeight="1" x14ac:dyDescent="0.25">
      <c r="A66" s="80" t="s">
        <v>31</v>
      </c>
      <c r="B66" s="45"/>
      <c r="C66" s="46">
        <v>9.5</v>
      </c>
      <c r="D66" s="46">
        <v>4.1399999999999997</v>
      </c>
      <c r="E66" s="89">
        <v>9.1300000000000008</v>
      </c>
      <c r="F66" s="46">
        <v>6.9</v>
      </c>
      <c r="G66" s="46"/>
      <c r="H66" s="46">
        <v>8.9700000000000006</v>
      </c>
      <c r="I66" s="46">
        <v>3.49</v>
      </c>
      <c r="J66" s="46">
        <v>7.05</v>
      </c>
      <c r="K66" s="47">
        <v>7.08</v>
      </c>
    </row>
    <row r="67" spans="1:12" s="25" customFormat="1" ht="11.15" customHeight="1" x14ac:dyDescent="0.25">
      <c r="A67" s="80" t="s">
        <v>32</v>
      </c>
      <c r="B67" s="45"/>
      <c r="C67" s="46">
        <v>9.6666666666666661</v>
      </c>
      <c r="D67" s="46">
        <v>4.09</v>
      </c>
      <c r="E67" s="89">
        <f>AVERAGEA(9.4,10.1,10.1)</f>
        <v>9.8666666666666671</v>
      </c>
      <c r="F67" s="46">
        <v>7.503333333333333</v>
      </c>
      <c r="G67" s="46"/>
      <c r="H67" s="46">
        <v>9.75</v>
      </c>
      <c r="I67" s="46">
        <v>3.95</v>
      </c>
      <c r="J67" s="46">
        <v>8.35</v>
      </c>
      <c r="K67" s="47">
        <v>7.33</v>
      </c>
    </row>
    <row r="68" spans="1:12" s="25" customFormat="1" ht="11.15" customHeight="1" x14ac:dyDescent="0.25">
      <c r="A68" s="80" t="s">
        <v>33</v>
      </c>
      <c r="B68" s="45"/>
      <c r="C68" s="46">
        <v>10.5</v>
      </c>
      <c r="D68" s="46">
        <v>4.0599999999999996</v>
      </c>
      <c r="E68" s="89">
        <f>AVERAGEA(10.1,10.7,10.7)</f>
        <v>10.499999999999998</v>
      </c>
      <c r="F68" s="46">
        <v>8.1333333333333329</v>
      </c>
      <c r="G68" s="46"/>
      <c r="H68" s="46">
        <v>10.33</v>
      </c>
      <c r="I68" s="46">
        <v>3.99</v>
      </c>
      <c r="J68" s="46">
        <v>8.9499999999999993</v>
      </c>
      <c r="K68" s="47">
        <v>7.95</v>
      </c>
    </row>
    <row r="69" spans="1:12" s="25" customFormat="1" ht="15" customHeight="1" x14ac:dyDescent="0.25">
      <c r="A69" s="26">
        <v>1995</v>
      </c>
      <c r="B69" s="45"/>
      <c r="C69" s="46"/>
      <c r="D69"/>
      <c r="E69"/>
      <c r="F69"/>
      <c r="G69"/>
      <c r="H69"/>
      <c r="I69"/>
      <c r="J69"/>
      <c r="K69" s="81"/>
    </row>
    <row r="70" spans="1:12" s="25" customFormat="1" ht="11.15" customHeight="1" x14ac:dyDescent="0.25">
      <c r="A70" s="85" t="s">
        <v>30</v>
      </c>
      <c r="B70" s="45"/>
      <c r="C70" s="46">
        <v>11.416666666666666</v>
      </c>
      <c r="D70" s="46">
        <v>4.03</v>
      </c>
      <c r="E70" s="89">
        <f>AVERAGEA(12.2,12.2,12.2)</f>
        <v>12.199999999999998</v>
      </c>
      <c r="F70" s="46">
        <v>8.8333333333333339</v>
      </c>
      <c r="G70" s="46"/>
      <c r="H70" s="46">
        <v>10.029999999999999</v>
      </c>
      <c r="I70" s="46">
        <v>3.57</v>
      </c>
      <c r="J70" s="46">
        <v>8.7200000000000006</v>
      </c>
      <c r="K70" s="47">
        <v>7.48</v>
      </c>
    </row>
    <row r="71" spans="1:12" s="25" customFormat="1" ht="11.15" customHeight="1" x14ac:dyDescent="0.25">
      <c r="A71" s="85" t="s">
        <v>31</v>
      </c>
      <c r="B71" s="45"/>
      <c r="C71" s="46">
        <v>11.1</v>
      </c>
      <c r="D71" s="46">
        <v>3.74</v>
      </c>
      <c r="E71" s="89">
        <v>12.13</v>
      </c>
      <c r="F71" s="46">
        <v>9</v>
      </c>
      <c r="G71" s="46"/>
      <c r="H71" s="46">
        <v>9.2799999999999994</v>
      </c>
      <c r="I71" s="46">
        <v>2.36</v>
      </c>
      <c r="J71" s="46">
        <v>7.78</v>
      </c>
      <c r="K71" s="47">
        <v>6.62</v>
      </c>
    </row>
    <row r="72" spans="1:12" s="25" customFormat="1" ht="11.15" customHeight="1" x14ac:dyDescent="0.25">
      <c r="A72" s="85" t="s">
        <v>32</v>
      </c>
      <c r="B72" s="45"/>
      <c r="C72" s="46">
        <v>11.1</v>
      </c>
      <c r="D72" s="46">
        <v>3.33</v>
      </c>
      <c r="E72" s="92">
        <v>12.17</v>
      </c>
      <c r="F72" s="46">
        <v>8.77</v>
      </c>
      <c r="G72" s="46"/>
      <c r="H72" s="46">
        <v>8.98</v>
      </c>
      <c r="I72" s="46">
        <v>2.1800000000000002</v>
      </c>
      <c r="J72" s="46">
        <v>7.9</v>
      </c>
      <c r="K72" s="47">
        <v>6.32</v>
      </c>
    </row>
    <row r="73" spans="1:12" s="25" customFormat="1" ht="11.15" customHeight="1" x14ac:dyDescent="0.25">
      <c r="A73" s="85" t="s">
        <v>33</v>
      </c>
      <c r="B73" s="45"/>
      <c r="C73" s="46">
        <v>11.116666666666667</v>
      </c>
      <c r="D73" s="46">
        <v>2.93</v>
      </c>
      <c r="E73" s="93">
        <v>12.13</v>
      </c>
      <c r="F73" s="46">
        <v>8.7200000000000006</v>
      </c>
      <c r="G73" s="46"/>
      <c r="H73" s="46">
        <v>8.3800000000000008</v>
      </c>
      <c r="I73" s="46">
        <v>2.02</v>
      </c>
      <c r="J73" s="46">
        <v>7.35</v>
      </c>
      <c r="K73" s="47">
        <v>5.89</v>
      </c>
    </row>
    <row r="74" spans="1:12" s="25" customFormat="1" ht="15" customHeight="1" x14ac:dyDescent="0.25">
      <c r="A74" s="26">
        <v>1996</v>
      </c>
      <c r="B74" s="45"/>
      <c r="C74" s="46"/>
      <c r="D74"/>
      <c r="E74" s="46"/>
      <c r="F74" s="46"/>
      <c r="G74" s="46"/>
      <c r="H74" s="46"/>
      <c r="I74" s="46"/>
      <c r="J74" s="46"/>
      <c r="K74" s="47"/>
    </row>
    <row r="75" spans="1:12" s="25" customFormat="1" ht="11.15" customHeight="1" x14ac:dyDescent="0.25">
      <c r="A75" s="85" t="s">
        <v>30</v>
      </c>
      <c r="B75" s="45"/>
      <c r="C75" s="46">
        <v>11.233333333333334</v>
      </c>
      <c r="D75" s="46">
        <v>2.73</v>
      </c>
      <c r="E75" s="46">
        <v>11.77</v>
      </c>
      <c r="F75" s="46">
        <v>8.33</v>
      </c>
      <c r="G75" s="46"/>
      <c r="H75" s="46">
        <v>8.5</v>
      </c>
      <c r="I75" s="46">
        <v>2.4</v>
      </c>
      <c r="J75" s="46">
        <v>7.69</v>
      </c>
      <c r="K75" s="47">
        <v>5.91</v>
      </c>
    </row>
    <row r="76" spans="1:12" s="25" customFormat="1" ht="11.15" customHeight="1" x14ac:dyDescent="0.25">
      <c r="A76" s="85" t="s">
        <v>31</v>
      </c>
      <c r="B76" s="45"/>
      <c r="C76" s="46">
        <v>11.25</v>
      </c>
      <c r="D76" s="46">
        <v>2.69</v>
      </c>
      <c r="E76" s="46">
        <v>12.17</v>
      </c>
      <c r="F76" s="46">
        <v>8.25</v>
      </c>
      <c r="G76" s="46"/>
      <c r="H76" s="46">
        <v>8.82</v>
      </c>
      <c r="I76" s="46">
        <v>2.4300000000000002</v>
      </c>
      <c r="J76" s="46">
        <v>8.84</v>
      </c>
      <c r="K76" s="47">
        <v>6.72</v>
      </c>
    </row>
    <row r="77" spans="1:12" s="25" customFormat="1" ht="11.15" customHeight="1" x14ac:dyDescent="0.25">
      <c r="A77" s="85" t="s">
        <v>32</v>
      </c>
      <c r="B77" s="45"/>
      <c r="C77" s="46">
        <v>10.916666666666666</v>
      </c>
      <c r="D77" s="46">
        <f>AVERAGEA(2.658,2.642,2.625)</f>
        <v>2.6416666666666666</v>
      </c>
      <c r="E77" s="46">
        <v>12.75</v>
      </c>
      <c r="F77" s="46">
        <f>AVERAGEA(8.25)</f>
        <v>8.25</v>
      </c>
      <c r="G77" s="46"/>
      <c r="H77" s="46">
        <v>8.0500000000000007</v>
      </c>
      <c r="I77" s="86" t="s">
        <v>27</v>
      </c>
      <c r="J77" s="46">
        <v>8.4</v>
      </c>
      <c r="K77" s="47">
        <v>6.78</v>
      </c>
    </row>
    <row r="78" spans="1:12" ht="15" customHeight="1" x14ac:dyDescent="0.25">
      <c r="A78" s="100" t="s">
        <v>33</v>
      </c>
      <c r="B78" s="102"/>
      <c r="C78" s="91" t="e">
        <v>#REF!</v>
      </c>
      <c r="D78" s="94" t="s">
        <v>62</v>
      </c>
      <c r="E78" s="91">
        <v>12.4</v>
      </c>
      <c r="F78" s="91">
        <v>8.25</v>
      </c>
      <c r="G78" s="88"/>
      <c r="H78" s="91">
        <f>AVERAGEA(7.38,7.17,7.37)</f>
        <v>7.3066666666666675</v>
      </c>
      <c r="I78" s="90" t="s">
        <v>27</v>
      </c>
      <c r="J78" s="91">
        <v>7.23</v>
      </c>
      <c r="K78" s="96">
        <v>6.34</v>
      </c>
      <c r="L78" s="35"/>
    </row>
    <row r="79" spans="1:12" ht="15" customHeight="1" x14ac:dyDescent="0.25">
      <c r="A79" s="25" t="s">
        <v>40</v>
      </c>
      <c r="B79" s="87" t="s">
        <v>53</v>
      </c>
      <c r="C79" s="36"/>
      <c r="D79" s="36"/>
      <c r="E79" s="36"/>
      <c r="F79" s="36"/>
      <c r="G79" s="35"/>
      <c r="H79" s="35"/>
      <c r="I79" s="35"/>
      <c r="J79" s="35"/>
      <c r="K79" s="35"/>
      <c r="L79" s="35"/>
    </row>
    <row r="80" spans="1:12" ht="11.15" customHeight="1" x14ac:dyDescent="0.25">
      <c r="A80" s="66" t="s">
        <v>41</v>
      </c>
      <c r="B80" s="49"/>
      <c r="C80" s="35"/>
      <c r="D80" s="35"/>
      <c r="E80" s="35"/>
      <c r="F80" s="35"/>
      <c r="G80" s="35"/>
      <c r="H80" s="35"/>
      <c r="I80" s="35"/>
      <c r="J80" s="35"/>
      <c r="K80" s="35"/>
      <c r="L80" s="35"/>
    </row>
    <row r="81" spans="1:12" ht="12.75" customHeight="1" x14ac:dyDescent="0.25">
      <c r="A81" s="61"/>
      <c r="B81" s="49"/>
      <c r="C81" s="35"/>
      <c r="D81" s="35"/>
      <c r="E81" s="35"/>
      <c r="F81" s="35"/>
      <c r="G81" s="35"/>
      <c r="H81" s="35"/>
      <c r="I81" s="35"/>
      <c r="J81" s="35"/>
      <c r="K81" s="35"/>
      <c r="L81" s="35"/>
    </row>
    <row r="82" spans="1:12" ht="12.75" customHeight="1" x14ac:dyDescent="0.25">
      <c r="A82" s="50"/>
      <c r="B82" s="49"/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1:12" ht="12.75" customHeight="1" x14ac:dyDescent="0.25">
      <c r="A83" s="51"/>
      <c r="B83" s="49"/>
    </row>
    <row r="84" spans="1:12" ht="12.75" customHeight="1" x14ac:dyDescent="0.25">
      <c r="A84" s="50"/>
      <c r="B84" s="49"/>
    </row>
    <row r="85" spans="1:12" x14ac:dyDescent="0.25">
      <c r="A85"/>
      <c r="B85"/>
      <c r="C85"/>
      <c r="D85"/>
      <c r="E85"/>
      <c r="F85"/>
      <c r="G85" s="35"/>
      <c r="H85" s="35"/>
      <c r="I85" s="35"/>
      <c r="J85" s="35"/>
      <c r="K85" s="35"/>
      <c r="L85" s="35"/>
    </row>
    <row r="86" spans="1:12" x14ac:dyDescent="0.25">
      <c r="A86"/>
      <c r="B86"/>
      <c r="C86" s="35"/>
      <c r="D86" s="35"/>
      <c r="E86" s="35"/>
      <c r="F86" s="35"/>
      <c r="G86" s="35"/>
      <c r="H86" s="35"/>
      <c r="I86" s="35"/>
      <c r="J86" s="35"/>
      <c r="K86" s="35"/>
      <c r="L86" s="35"/>
    </row>
    <row r="87" spans="1:12" x14ac:dyDescent="0.25">
      <c r="C87" s="35"/>
      <c r="D87" s="35"/>
      <c r="E87" s="35"/>
      <c r="F87" s="35"/>
      <c r="G87" s="35"/>
      <c r="H87" s="35"/>
      <c r="I87" s="35"/>
      <c r="J87" s="35"/>
      <c r="K87" s="35"/>
      <c r="L87" s="35"/>
    </row>
    <row r="88" spans="1:12" x14ac:dyDescent="0.25"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1:12" x14ac:dyDescent="0.25"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 x14ac:dyDescent="0.25"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 x14ac:dyDescent="0.25"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 x14ac:dyDescent="0.25"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 x14ac:dyDescent="0.25"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 x14ac:dyDescent="0.25">
      <c r="C94" s="35" t="s">
        <v>54</v>
      </c>
      <c r="E94" s="35"/>
      <c r="F94" s="35"/>
      <c r="G94" s="35"/>
      <c r="H94" s="35"/>
      <c r="I94" s="35"/>
      <c r="J94" s="35"/>
      <c r="K94" s="35"/>
      <c r="L94" s="35"/>
    </row>
    <row r="95" spans="1:12" x14ac:dyDescent="0.25">
      <c r="A95" s="49" t="s">
        <v>43</v>
      </c>
      <c r="B95" s="49"/>
      <c r="C95" s="35"/>
      <c r="D95" s="52">
        <f ca="1">TRUNC(NOW())</f>
        <v>45580</v>
      </c>
      <c r="E95" s="35"/>
      <c r="F95" s="35"/>
      <c r="G95" s="35"/>
      <c r="H95" s="35"/>
      <c r="I95" s="35"/>
      <c r="J95" s="35"/>
      <c r="K95" s="35"/>
      <c r="L95" s="35"/>
    </row>
    <row r="96" spans="1:12" x14ac:dyDescent="0.25">
      <c r="D96" s="35"/>
      <c r="E96" s="35"/>
      <c r="F96" s="35"/>
      <c r="G96" s="35"/>
      <c r="H96" s="35"/>
      <c r="I96" s="35"/>
      <c r="J96" s="35"/>
      <c r="K96" s="35"/>
      <c r="L96" s="35"/>
    </row>
    <row r="97" spans="1:12" x14ac:dyDescent="0.25">
      <c r="A97" s="53" t="s">
        <v>55</v>
      </c>
      <c r="B97" s="53"/>
      <c r="D97" s="35"/>
      <c r="E97" s="35"/>
      <c r="F97" s="35"/>
      <c r="G97" s="35"/>
      <c r="H97" s="35"/>
      <c r="I97" s="35"/>
      <c r="J97" s="35"/>
      <c r="K97" s="35"/>
      <c r="L97" s="35"/>
    </row>
    <row r="98" spans="1:12" x14ac:dyDescent="0.25">
      <c r="A98" s="53" t="s">
        <v>30</v>
      </c>
      <c r="B98" s="53"/>
      <c r="C98" s="35">
        <v>9</v>
      </c>
      <c r="D98" s="35">
        <v>6.18</v>
      </c>
      <c r="E98" s="35"/>
      <c r="F98" s="35">
        <v>9.69</v>
      </c>
      <c r="G98" s="35"/>
      <c r="H98" s="35">
        <v>14.18</v>
      </c>
      <c r="I98" s="35">
        <v>6.83</v>
      </c>
      <c r="J98" s="35">
        <v>10.86</v>
      </c>
      <c r="K98" s="35">
        <v>11.94</v>
      </c>
      <c r="L98" s="35"/>
    </row>
    <row r="99" spans="1:12" x14ac:dyDescent="0.25">
      <c r="A99" s="53" t="s">
        <v>31</v>
      </c>
      <c r="B99" s="53"/>
      <c r="C99" s="35">
        <v>12.7</v>
      </c>
      <c r="D99" s="35">
        <v>5.84</v>
      </c>
      <c r="E99" s="35"/>
      <c r="F99" s="35">
        <v>10.56</v>
      </c>
      <c r="G99" s="35"/>
      <c r="H99" s="35">
        <v>14.2</v>
      </c>
      <c r="I99" s="35">
        <v>7.02</v>
      </c>
      <c r="J99" s="35">
        <v>9.18</v>
      </c>
      <c r="K99" s="35">
        <v>13.2</v>
      </c>
      <c r="L99" s="35"/>
    </row>
    <row r="100" spans="1:12" x14ac:dyDescent="0.25">
      <c r="A100" s="53" t="s">
        <v>32</v>
      </c>
      <c r="B100" s="53"/>
      <c r="C100" s="35">
        <v>10.85</v>
      </c>
      <c r="D100" s="35">
        <v>6.15</v>
      </c>
      <c r="E100" s="35"/>
      <c r="F100" s="35">
        <v>11.39</v>
      </c>
      <c r="G100" s="35"/>
      <c r="H100" s="35">
        <v>13.42</v>
      </c>
      <c r="I100" s="35">
        <v>6.95</v>
      </c>
      <c r="J100" s="35">
        <v>13.53</v>
      </c>
      <c r="K100" s="35">
        <v>12.87</v>
      </c>
      <c r="L100" s="35"/>
    </row>
    <row r="101" spans="1:12" x14ac:dyDescent="0.25">
      <c r="A101" s="53" t="s">
        <v>33</v>
      </c>
      <c r="B101" s="53"/>
      <c r="C101" s="35">
        <v>10.79</v>
      </c>
      <c r="D101" s="35">
        <v>6.22</v>
      </c>
      <c r="E101" s="35"/>
      <c r="F101" s="35">
        <v>9.27</v>
      </c>
      <c r="G101" s="35"/>
      <c r="H101" s="35">
        <v>13.53</v>
      </c>
      <c r="I101" s="35">
        <v>6.42</v>
      </c>
      <c r="J101" s="35">
        <v>16.72</v>
      </c>
      <c r="K101" s="35">
        <v>12.08</v>
      </c>
      <c r="L101" s="35"/>
    </row>
    <row r="102" spans="1:12" x14ac:dyDescent="0.25">
      <c r="C102" s="35"/>
      <c r="D102" s="35"/>
      <c r="E102" s="35"/>
      <c r="F102" s="35"/>
      <c r="G102" s="35"/>
      <c r="H102" s="35"/>
      <c r="I102" s="35"/>
      <c r="J102" s="35"/>
      <c r="K102" s="35"/>
      <c r="L102" s="35"/>
    </row>
    <row r="103" spans="1:12" x14ac:dyDescent="0.25">
      <c r="C103" s="35"/>
      <c r="D103" s="35"/>
      <c r="E103" s="35"/>
      <c r="F103" s="35"/>
      <c r="G103" s="35"/>
      <c r="H103" s="35"/>
      <c r="I103" s="35"/>
      <c r="J103" s="35"/>
      <c r="K103" s="35"/>
      <c r="L103" s="35"/>
    </row>
    <row r="104" spans="1:12" x14ac:dyDescent="0.25">
      <c r="A104" s="54" t="s">
        <v>56</v>
      </c>
      <c r="B104" s="54"/>
      <c r="C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 x14ac:dyDescent="0.25">
      <c r="A105" s="54" t="s">
        <v>57</v>
      </c>
      <c r="B105" s="54"/>
      <c r="C105" s="35"/>
      <c r="D105" s="35"/>
      <c r="E105" s="35"/>
      <c r="F105" s="35"/>
      <c r="G105" s="35"/>
      <c r="H105" s="35"/>
      <c r="I105" s="35"/>
      <c r="J105" s="35"/>
      <c r="K105" s="35"/>
      <c r="L105" s="35"/>
    </row>
    <row r="106" spans="1:12" x14ac:dyDescent="0.25">
      <c r="A106" s="49" t="s">
        <v>58</v>
      </c>
      <c r="B106" s="49"/>
      <c r="C106" s="35"/>
      <c r="D106" s="35"/>
      <c r="E106" s="35"/>
      <c r="F106" s="35"/>
      <c r="G106" s="35"/>
      <c r="H106" s="35"/>
      <c r="I106" s="35"/>
      <c r="J106" s="35"/>
      <c r="K106" s="35"/>
      <c r="L106" s="35"/>
    </row>
    <row r="107" spans="1:12" x14ac:dyDescent="0.25">
      <c r="A107" s="49" t="s">
        <v>59</v>
      </c>
      <c r="B107" s="49"/>
      <c r="C107" s="35"/>
      <c r="D107" s="35"/>
      <c r="E107" s="35"/>
      <c r="F107" s="35"/>
      <c r="G107" s="35"/>
      <c r="H107" s="35"/>
      <c r="I107" s="35"/>
      <c r="J107" s="35"/>
      <c r="K107" s="35"/>
      <c r="L107" s="35"/>
    </row>
    <row r="108" spans="1:12" x14ac:dyDescent="0.25">
      <c r="A108" s="49" t="s">
        <v>60</v>
      </c>
      <c r="B108" s="49"/>
      <c r="C108" s="35"/>
      <c r="D108" s="35"/>
      <c r="E108" s="35"/>
      <c r="F108" s="35"/>
      <c r="G108" s="35"/>
      <c r="H108" s="35"/>
      <c r="I108" s="35"/>
      <c r="J108" s="35"/>
      <c r="K108" s="35"/>
      <c r="L108" s="35"/>
    </row>
    <row r="109" spans="1:12" x14ac:dyDescent="0.25">
      <c r="C109" s="35"/>
      <c r="D109" s="35"/>
      <c r="E109" s="35"/>
      <c r="F109" s="35"/>
      <c r="G109" s="35"/>
      <c r="H109" s="35"/>
      <c r="I109" s="35"/>
      <c r="J109" s="35"/>
      <c r="K109" s="35"/>
      <c r="L109" s="35"/>
    </row>
    <row r="110" spans="1:12" x14ac:dyDescent="0.25">
      <c r="C110" s="35"/>
      <c r="D110" s="35"/>
      <c r="E110" s="35"/>
      <c r="F110" s="35"/>
      <c r="G110" s="35"/>
      <c r="H110" s="35"/>
      <c r="I110" s="35"/>
      <c r="J110" s="35"/>
      <c r="K110" s="35"/>
      <c r="L110" s="35"/>
    </row>
  </sheetData>
  <phoneticPr fontId="3" type="noConversion"/>
  <printOptions gridLinesSet="0"/>
  <pageMargins left="0.59055118110236204" right="1.9685039370078701" top="0.59055118110236204" bottom="2.4409448818897599" header="0.5" footer="0.5"/>
  <pageSetup paperSize="9" orientation="portrait" horizontalDpi="4294967292" verticalDpi="4294967292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C94" transitionEvaluation="1"/>
  <dimension ref="A1:P131"/>
  <sheetViews>
    <sheetView showGridLines="0" showOutlineSymbols="0" workbookViewId="0">
      <pane xSplit="2" ySplit="10" topLeftCell="C94" activePane="bottomRight" state="frozen"/>
      <selection pane="topRight" activeCell="C1" sqref="C1"/>
      <selection pane="bottomLeft" activeCell="A11" sqref="A11"/>
      <selection pane="bottomRight" activeCell="J100" sqref="J100"/>
    </sheetView>
  </sheetViews>
  <sheetFormatPr defaultColWidth="14" defaultRowHeight="10.5" outlineLevelRow="1" x14ac:dyDescent="0.25"/>
  <cols>
    <col min="1" max="1" width="8" style="10" customWidth="1"/>
    <col min="2" max="2" width="5.42578125" style="10" customWidth="1"/>
    <col min="3" max="3" width="10.85546875" style="10" customWidth="1"/>
    <col min="4" max="6" width="12" style="10" customWidth="1"/>
    <col min="7" max="7" width="2" style="10" customWidth="1"/>
    <col min="8" max="8" width="12" style="10" customWidth="1"/>
    <col min="9" max="9" width="10.85546875" style="10" customWidth="1"/>
    <col min="10" max="10" width="11.140625" style="10" customWidth="1"/>
    <col min="11" max="11" width="12" style="10" customWidth="1"/>
    <col min="12" max="16384" width="14" style="10"/>
  </cols>
  <sheetData>
    <row r="1" spans="1:13" ht="18.75" customHeight="1" x14ac:dyDescent="0.25">
      <c r="A1" s="122" t="s">
        <v>72</v>
      </c>
    </row>
    <row r="2" spans="1:13" s="12" customFormat="1" ht="17.149999999999999" customHeight="1" x14ac:dyDescent="0.3">
      <c r="A2" s="11" t="s">
        <v>63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3" s="59" customFormat="1" ht="15" customHeight="1" x14ac:dyDescent="0.25">
      <c r="A3" s="116" t="s">
        <v>46</v>
      </c>
      <c r="B3" s="116"/>
      <c r="C3" s="117"/>
      <c r="D3" s="16"/>
      <c r="E3" s="16"/>
      <c r="F3" s="16"/>
      <c r="G3" s="16"/>
      <c r="H3" s="16"/>
      <c r="I3" s="118"/>
      <c r="J3" s="118"/>
      <c r="K3" s="118"/>
    </row>
    <row r="4" spans="1:13" s="59" customFormat="1" ht="15" customHeight="1" x14ac:dyDescent="0.25">
      <c r="A4" s="13"/>
      <c r="B4" s="13"/>
      <c r="C4" s="70"/>
      <c r="D4" s="15"/>
      <c r="E4" s="15"/>
      <c r="F4" s="15"/>
      <c r="G4" s="15"/>
      <c r="H4" s="15"/>
      <c r="I4" s="17"/>
      <c r="J4" s="17"/>
      <c r="K4" s="17"/>
    </row>
    <row r="5" spans="1:13" s="25" customFormat="1" ht="15" customHeight="1" x14ac:dyDescent="0.25">
      <c r="A5" s="18" t="s">
        <v>47</v>
      </c>
      <c r="B5" s="19"/>
      <c r="C5" s="20" t="s">
        <v>64</v>
      </c>
      <c r="D5" s="14"/>
      <c r="E5" s="21"/>
      <c r="F5" s="21"/>
      <c r="G5" s="22"/>
      <c r="H5" s="20" t="s">
        <v>65</v>
      </c>
      <c r="I5" s="23"/>
      <c r="J5" s="21"/>
      <c r="K5" s="24"/>
    </row>
    <row r="6" spans="1:13" s="25" customFormat="1" ht="15" customHeight="1" x14ac:dyDescent="0.25">
      <c r="A6" s="60" t="s">
        <v>50</v>
      </c>
      <c r="B6" s="61"/>
      <c r="C6" s="28" t="s">
        <v>8</v>
      </c>
      <c r="D6" s="28" t="s">
        <v>10</v>
      </c>
      <c r="E6" s="28" t="s">
        <v>51</v>
      </c>
      <c r="F6" s="28" t="s">
        <v>5</v>
      </c>
      <c r="G6" s="28"/>
      <c r="H6" s="28" t="s">
        <v>8</v>
      </c>
      <c r="I6" s="28" t="s">
        <v>10</v>
      </c>
      <c r="J6" s="28" t="s">
        <v>51</v>
      </c>
      <c r="K6" s="29" t="s">
        <v>5</v>
      </c>
      <c r="M6" s="27"/>
    </row>
    <row r="7" spans="1:13" s="65" customFormat="1" ht="13" customHeight="1" x14ac:dyDescent="0.25">
      <c r="A7" s="60" t="s">
        <v>6</v>
      </c>
      <c r="B7" s="61"/>
      <c r="C7" s="62"/>
      <c r="D7" s="62"/>
      <c r="E7" s="62"/>
      <c r="F7" s="63" t="s">
        <v>13</v>
      </c>
      <c r="G7" s="63"/>
      <c r="H7" s="62"/>
      <c r="I7" s="62"/>
      <c r="J7" s="62"/>
      <c r="K7" s="64" t="s">
        <v>13</v>
      </c>
    </row>
    <row r="8" spans="1:13" s="58" customFormat="1" ht="14.25" customHeight="1" x14ac:dyDescent="0.25">
      <c r="A8" s="72" t="s">
        <v>15</v>
      </c>
      <c r="B8" s="73"/>
      <c r="C8" s="74"/>
      <c r="D8" s="74"/>
      <c r="E8" s="74"/>
      <c r="F8" s="75" t="s">
        <v>16</v>
      </c>
      <c r="G8" s="75"/>
      <c r="H8" s="74"/>
      <c r="I8" s="74"/>
      <c r="J8" s="74"/>
      <c r="K8" s="76" t="s">
        <v>16</v>
      </c>
      <c r="M8" s="59"/>
    </row>
    <row r="9" spans="1:13" s="32" customFormat="1" ht="13.5" hidden="1" customHeight="1" outlineLevel="1" x14ac:dyDescent="0.25">
      <c r="A9" s="26" t="s">
        <v>17</v>
      </c>
      <c r="B9" s="19"/>
      <c r="C9" s="104">
        <v>16.76166666666667</v>
      </c>
      <c r="D9" s="104" t="s">
        <v>225</v>
      </c>
      <c r="E9" s="104">
        <v>22.362499999999997</v>
      </c>
      <c r="F9" s="104">
        <v>7.0458333333333334</v>
      </c>
      <c r="G9" s="104"/>
      <c r="H9" s="104">
        <v>13.708333333333332</v>
      </c>
      <c r="I9" s="104">
        <v>5.6961666666666675</v>
      </c>
      <c r="J9" s="104">
        <v>17.418333333333333</v>
      </c>
      <c r="K9" s="105">
        <v>9.0641666666666652</v>
      </c>
      <c r="L9" s="31"/>
    </row>
    <row r="10" spans="1:13" ht="13.5" hidden="1" customHeight="1" outlineLevel="1" x14ac:dyDescent="0.25">
      <c r="A10" s="26" t="s">
        <v>18</v>
      </c>
      <c r="B10" s="19"/>
      <c r="C10" s="33">
        <v>15.868333333333332</v>
      </c>
      <c r="D10" s="33" t="s">
        <v>225</v>
      </c>
      <c r="E10" s="33">
        <v>20.749166666666667</v>
      </c>
      <c r="F10" s="33">
        <v>5.68</v>
      </c>
      <c r="G10" s="33"/>
      <c r="H10" s="33">
        <v>13.854166666666664</v>
      </c>
      <c r="I10" s="33">
        <v>4.759666666666666</v>
      </c>
      <c r="J10" s="33">
        <v>15.921666666666665</v>
      </c>
      <c r="K10" s="34">
        <v>7.5266666666666664</v>
      </c>
      <c r="L10" s="35"/>
    </row>
    <row r="11" spans="1:13" ht="17.149999999999999" hidden="1" customHeight="1" outlineLevel="1" collapsed="1" x14ac:dyDescent="0.25">
      <c r="A11" s="26" t="s">
        <v>19</v>
      </c>
      <c r="B11" s="19"/>
      <c r="C11" s="106">
        <v>11.904166666666667</v>
      </c>
      <c r="D11" s="106" t="s">
        <v>225</v>
      </c>
      <c r="E11" s="106">
        <v>17.338333333333331</v>
      </c>
      <c r="F11" s="106">
        <v>6.1524999999999999</v>
      </c>
      <c r="G11" s="106"/>
      <c r="H11" s="106">
        <v>12.766666666666666</v>
      </c>
      <c r="I11" s="106">
        <v>4.7957500000000008</v>
      </c>
      <c r="J11" s="106">
        <v>14.289166666666667</v>
      </c>
      <c r="K11" s="107">
        <v>8.831666666666667</v>
      </c>
      <c r="L11" s="35"/>
    </row>
    <row r="12" spans="1:13" ht="13" hidden="1" customHeight="1" outlineLevel="1" x14ac:dyDescent="0.25">
      <c r="A12" s="26" t="s">
        <v>20</v>
      </c>
      <c r="B12" s="19"/>
      <c r="C12" s="106">
        <v>15.548333333333332</v>
      </c>
      <c r="D12" s="106">
        <v>1.2187583333333334</v>
      </c>
      <c r="E12" s="106">
        <v>13.990833333333333</v>
      </c>
      <c r="F12" s="106">
        <v>8.1983333333333324</v>
      </c>
      <c r="G12" s="106"/>
      <c r="H12" s="106">
        <v>12.958333333333332</v>
      </c>
      <c r="I12" s="106">
        <v>5.0333333333333332</v>
      </c>
      <c r="J12" s="106">
        <v>13.111666666666666</v>
      </c>
      <c r="K12" s="107">
        <v>9.0091666666666654</v>
      </c>
      <c r="L12" s="36"/>
    </row>
    <row r="13" spans="1:13" ht="13" hidden="1" customHeight="1" outlineLevel="1" x14ac:dyDescent="0.25">
      <c r="A13" s="26" t="s">
        <v>21</v>
      </c>
      <c r="B13" s="19"/>
      <c r="C13" s="106">
        <v>16.935000000000002</v>
      </c>
      <c r="D13" s="106">
        <v>6.5101166666666677</v>
      </c>
      <c r="E13" s="106">
        <v>13.659166666666668</v>
      </c>
      <c r="F13" s="106">
        <v>8.0133333333333336</v>
      </c>
      <c r="G13" s="106"/>
      <c r="H13" s="106">
        <v>13.3125</v>
      </c>
      <c r="I13" s="106">
        <v>5.9678333333333331</v>
      </c>
      <c r="J13" s="106">
        <v>12.339166666666666</v>
      </c>
      <c r="K13" s="107">
        <v>8.2783333333333324</v>
      </c>
      <c r="L13" s="37"/>
    </row>
    <row r="14" spans="1:13" ht="15.75" customHeight="1" collapsed="1" x14ac:dyDescent="0.25">
      <c r="A14" s="26" t="s">
        <v>22</v>
      </c>
      <c r="B14" s="19"/>
      <c r="C14" s="106">
        <v>12.2875</v>
      </c>
      <c r="D14" s="106">
        <v>8.0364875000000016</v>
      </c>
      <c r="E14" s="106">
        <v>12.6625</v>
      </c>
      <c r="F14" s="106">
        <v>6.7191666666666672</v>
      </c>
      <c r="G14" s="106"/>
      <c r="H14" s="106">
        <v>12.108333333333334</v>
      </c>
      <c r="I14" s="106">
        <v>6.9057500000000003</v>
      </c>
      <c r="J14" s="106">
        <v>11.780000000000001</v>
      </c>
      <c r="K14" s="107">
        <v>8.3116666666666674</v>
      </c>
    </row>
    <row r="15" spans="1:13" ht="13" customHeight="1" x14ac:dyDescent="0.25">
      <c r="A15" s="38" t="s">
        <v>23</v>
      </c>
      <c r="B15" s="39"/>
      <c r="C15" s="106">
        <v>8.1533333333333324</v>
      </c>
      <c r="D15" s="106">
        <v>5.9062541666666668</v>
      </c>
      <c r="E15" s="106">
        <v>7.9125000000000005</v>
      </c>
      <c r="F15" s="106">
        <v>4.4950000000000001</v>
      </c>
      <c r="G15" s="106"/>
      <c r="H15" s="106">
        <v>9.8708333333333336</v>
      </c>
      <c r="I15" s="106">
        <v>5.8183333333333334</v>
      </c>
      <c r="J15" s="106">
        <v>9.129999999999999</v>
      </c>
      <c r="K15" s="107">
        <v>7.4916666666666671</v>
      </c>
      <c r="L15" s="35"/>
    </row>
    <row r="16" spans="1:13" ht="13" customHeight="1" x14ac:dyDescent="0.25">
      <c r="A16" s="38" t="s">
        <v>24</v>
      </c>
      <c r="B16" s="39"/>
      <c r="C16" s="106">
        <v>5.6391666666666671</v>
      </c>
      <c r="D16" s="106">
        <v>3.6093833333333336</v>
      </c>
      <c r="E16" s="106">
        <v>6.7191666666666663</v>
      </c>
      <c r="F16" s="106">
        <v>3.0874999999999999</v>
      </c>
      <c r="G16" s="106"/>
      <c r="H16" s="106">
        <v>8.3458333333333332</v>
      </c>
      <c r="I16" s="106">
        <v>4.6564166666666669</v>
      </c>
      <c r="J16" s="106">
        <v>7.6775000000000002</v>
      </c>
      <c r="K16" s="107">
        <v>6.3574999999999999</v>
      </c>
      <c r="L16" s="35"/>
    </row>
    <row r="17" spans="1:12" ht="13" customHeight="1" x14ac:dyDescent="0.25">
      <c r="A17" s="38" t="s">
        <v>25</v>
      </c>
      <c r="B17" s="39"/>
      <c r="C17" s="106">
        <v>4.873333333333334</v>
      </c>
      <c r="D17" s="106">
        <v>2.622395833333333</v>
      </c>
      <c r="E17" s="106">
        <v>5.53</v>
      </c>
      <c r="F17" s="106">
        <v>3.4058333333333333</v>
      </c>
      <c r="G17" s="106"/>
      <c r="H17" s="106">
        <v>7.3874999999999993</v>
      </c>
      <c r="I17" s="106">
        <v>3.8607500000000003</v>
      </c>
      <c r="J17" s="106">
        <v>6.4683333333333337</v>
      </c>
      <c r="K17" s="107">
        <v>6.0933333333333328</v>
      </c>
      <c r="L17" s="35"/>
    </row>
    <row r="18" spans="1:12" ht="13" customHeight="1" x14ac:dyDescent="0.25">
      <c r="A18" s="38" t="s">
        <v>26</v>
      </c>
      <c r="B18" s="39"/>
      <c r="C18" s="106">
        <v>7.1849999999999996</v>
      </c>
      <c r="D18" s="106">
        <v>1.9684374999999998</v>
      </c>
      <c r="E18" s="106">
        <v>8.5891666666666673</v>
      </c>
      <c r="F18" s="106">
        <v>5.434166666666667</v>
      </c>
      <c r="G18" s="106"/>
      <c r="H18" s="106">
        <v>9.85</v>
      </c>
      <c r="I18" s="106">
        <v>4.1055833333333336</v>
      </c>
      <c r="J18" s="106">
        <v>8.3658333333333328</v>
      </c>
      <c r="K18" s="107">
        <v>7.3458333333333332</v>
      </c>
      <c r="L18" s="35"/>
    </row>
    <row r="19" spans="1:12" ht="13" customHeight="1" x14ac:dyDescent="0.25">
      <c r="A19" s="38" t="s">
        <v>28</v>
      </c>
      <c r="B19" s="39"/>
      <c r="C19" s="106">
        <v>7.5116666666666667</v>
      </c>
      <c r="D19" s="106">
        <v>0.54416666666666669</v>
      </c>
      <c r="E19" s="106">
        <v>8.9791666666666661</v>
      </c>
      <c r="F19" s="106">
        <v>5.293333333333333</v>
      </c>
      <c r="G19" s="106"/>
      <c r="H19" s="106">
        <v>8.6708333333333343</v>
      </c>
      <c r="I19" s="106">
        <v>3.0895833333333336</v>
      </c>
      <c r="J19" s="106">
        <v>7.7249999999999996</v>
      </c>
      <c r="K19" s="107">
        <v>6.211666666666666</v>
      </c>
      <c r="L19" s="35"/>
    </row>
    <row r="20" spans="1:12" ht="13" customHeight="1" x14ac:dyDescent="0.25">
      <c r="A20" s="38" t="s">
        <v>66</v>
      </c>
      <c r="B20" s="39"/>
      <c r="C20" s="106">
        <v>6.309166666666667</v>
      </c>
      <c r="D20" s="106">
        <v>0.5083333333333333</v>
      </c>
      <c r="E20" s="106">
        <v>8.3816666666666659</v>
      </c>
      <c r="F20" s="106">
        <v>5.1914583333333333</v>
      </c>
      <c r="G20" s="106"/>
      <c r="H20" s="106">
        <v>7.6358333333333333</v>
      </c>
      <c r="I20" s="106">
        <v>2.6729791666666669</v>
      </c>
      <c r="J20" s="106">
        <v>7.7333333333333334</v>
      </c>
      <c r="K20" s="107">
        <v>6.61625</v>
      </c>
      <c r="L20" s="35"/>
    </row>
    <row r="21" spans="1:12" ht="13" customHeight="1" x14ac:dyDescent="0.25">
      <c r="A21" s="38" t="s">
        <v>69</v>
      </c>
      <c r="B21" s="39"/>
      <c r="C21" s="106">
        <v>4.9858333333333329</v>
      </c>
      <c r="D21" s="106">
        <v>0.49333333333333329</v>
      </c>
      <c r="E21" s="106">
        <v>8.4983333333333331</v>
      </c>
      <c r="F21" s="106">
        <v>5.1791666666666671</v>
      </c>
      <c r="G21" s="106"/>
      <c r="H21" s="106">
        <v>5.979166666666667</v>
      </c>
      <c r="I21" s="106">
        <v>1.9009999999999998</v>
      </c>
      <c r="J21" s="106">
        <v>6.7974999999999994</v>
      </c>
      <c r="K21" s="107">
        <v>5.833333333333333</v>
      </c>
      <c r="L21" s="35"/>
    </row>
    <row r="22" spans="1:12" ht="13" customHeight="1" x14ac:dyDescent="0.25">
      <c r="A22" s="121" t="s">
        <v>70</v>
      </c>
      <c r="B22" s="39"/>
      <c r="C22" s="106">
        <v>4.9016666666666664</v>
      </c>
      <c r="D22" s="106">
        <v>0.23416666666666666</v>
      </c>
      <c r="E22" s="106">
        <v>5.1216833333333334</v>
      </c>
      <c r="F22" s="106">
        <v>4.6091666666666669</v>
      </c>
      <c r="G22" s="106"/>
      <c r="H22" s="106">
        <v>5.4450000000000003</v>
      </c>
      <c r="I22" s="106">
        <v>1.4908999999999999</v>
      </c>
      <c r="J22" s="106">
        <v>5.8491416666666662</v>
      </c>
      <c r="K22" s="107">
        <v>5.0991666666666662</v>
      </c>
      <c r="L22" s="35"/>
    </row>
    <row r="23" spans="1:12" ht="13" customHeight="1" x14ac:dyDescent="0.25">
      <c r="A23" s="121" t="s">
        <v>71</v>
      </c>
      <c r="B23" s="39"/>
      <c r="C23" s="106">
        <v>5.5958333333333332</v>
      </c>
      <c r="D23" s="106">
        <v>3.2500000000000001E-2</v>
      </c>
      <c r="E23" s="106">
        <v>5.7124750000000004</v>
      </c>
      <c r="F23" s="106">
        <v>5.395833333333333</v>
      </c>
      <c r="G23" s="106"/>
      <c r="H23" s="106">
        <v>6.5091666666666663</v>
      </c>
      <c r="I23" s="106">
        <v>1.7590333333333332</v>
      </c>
      <c r="J23" s="106">
        <v>7.0220166666666666</v>
      </c>
      <c r="K23" s="107">
        <v>6.17</v>
      </c>
      <c r="L23" s="35"/>
    </row>
    <row r="24" spans="1:12" ht="15" hidden="1" customHeight="1" outlineLevel="1" x14ac:dyDescent="0.25">
      <c r="A24" s="26" t="s">
        <v>29</v>
      </c>
      <c r="B24" s="19"/>
      <c r="C24" s="106"/>
      <c r="D24" s="106"/>
      <c r="E24" s="106"/>
      <c r="F24" s="106"/>
      <c r="G24" s="106"/>
      <c r="H24" s="106"/>
      <c r="I24" s="106"/>
      <c r="J24" s="106"/>
      <c r="K24" s="107"/>
      <c r="L24" s="35"/>
    </row>
    <row r="25" spans="1:12" hidden="1" outlineLevel="1" x14ac:dyDescent="0.25">
      <c r="A25" s="40" t="s">
        <v>30</v>
      </c>
      <c r="B25" s="41"/>
      <c r="C25" s="106">
        <v>13.083333333333334</v>
      </c>
      <c r="D25" s="106">
        <v>6.4066666666666663</v>
      </c>
      <c r="E25" s="106">
        <v>13.5</v>
      </c>
      <c r="F25" s="106">
        <v>8.1833333333333336</v>
      </c>
      <c r="G25" s="106"/>
      <c r="H25" s="106">
        <v>13.8</v>
      </c>
      <c r="I25" s="106">
        <v>6.5566666666666675</v>
      </c>
      <c r="J25" s="106">
        <v>17.313333333333333</v>
      </c>
      <c r="K25" s="107">
        <v>11.583333333333334</v>
      </c>
      <c r="L25" s="35"/>
    </row>
    <row r="26" spans="1:12" hidden="1" outlineLevel="1" x14ac:dyDescent="0.25">
      <c r="A26" s="40" t="s">
        <v>31</v>
      </c>
      <c r="B26" s="41"/>
      <c r="C26" s="106">
        <v>14.49</v>
      </c>
      <c r="D26" s="106">
        <v>6.3466666666666667</v>
      </c>
      <c r="E26" s="106">
        <v>22.53</v>
      </c>
      <c r="F26" s="106">
        <v>7.5233333333333334</v>
      </c>
      <c r="G26" s="106"/>
      <c r="H26" s="106">
        <v>13.95</v>
      </c>
      <c r="I26" s="106">
        <v>6.39</v>
      </c>
      <c r="J26" s="106">
        <v>18.153333333333332</v>
      </c>
      <c r="K26" s="107">
        <v>10.813333333333333</v>
      </c>
      <c r="L26" s="35"/>
    </row>
    <row r="27" spans="1:12" hidden="1" outlineLevel="1" x14ac:dyDescent="0.25">
      <c r="A27" s="40" t="s">
        <v>32</v>
      </c>
      <c r="B27" s="41"/>
      <c r="C27" s="106">
        <v>15.703333333333333</v>
      </c>
      <c r="D27" s="106">
        <v>6.4033333333333333</v>
      </c>
      <c r="E27" s="106" t="e">
        <v>#DIV/0!</v>
      </c>
      <c r="F27" s="106">
        <v>7.1033333333333344</v>
      </c>
      <c r="G27" s="106"/>
      <c r="H27" s="106">
        <v>13.8</v>
      </c>
      <c r="I27" s="106">
        <v>6.0866666666666669</v>
      </c>
      <c r="J27" s="106">
        <v>18.003333333333334</v>
      </c>
      <c r="K27" s="107">
        <v>10.336666666666666</v>
      </c>
      <c r="L27" s="35"/>
    </row>
    <row r="28" spans="1:12" hidden="1" outlineLevel="1" x14ac:dyDescent="0.25">
      <c r="A28" s="40" t="s">
        <v>33</v>
      </c>
      <c r="B28" s="41"/>
      <c r="C28" s="106">
        <v>18.07</v>
      </c>
      <c r="D28" s="106">
        <v>7.64</v>
      </c>
      <c r="E28" s="106" t="e">
        <v>#DIV/0!</v>
      </c>
      <c r="F28" s="106">
        <v>7.1333333333333329</v>
      </c>
      <c r="G28" s="106"/>
      <c r="H28" s="106">
        <v>14.866666666666665</v>
      </c>
      <c r="I28" s="106">
        <v>6.33</v>
      </c>
      <c r="J28" s="106">
        <v>17.366666666666667</v>
      </c>
      <c r="K28" s="107">
        <v>9.76</v>
      </c>
      <c r="L28" s="35"/>
    </row>
    <row r="29" spans="1:12" ht="16" hidden="1" customHeight="1" outlineLevel="1" collapsed="1" x14ac:dyDescent="0.25">
      <c r="A29" s="26" t="s">
        <v>34</v>
      </c>
      <c r="B29" s="19"/>
      <c r="C29" s="106"/>
      <c r="D29" s="106"/>
      <c r="E29" s="106"/>
      <c r="F29" s="106"/>
      <c r="G29" s="106"/>
      <c r="H29" s="106"/>
      <c r="I29" s="106"/>
      <c r="J29" s="106"/>
      <c r="K29" s="107"/>
      <c r="L29" s="35"/>
    </row>
    <row r="30" spans="1:12" hidden="1" outlineLevel="1" x14ac:dyDescent="0.25">
      <c r="A30" s="40" t="s">
        <v>30</v>
      </c>
      <c r="B30" s="41"/>
      <c r="C30" s="106">
        <v>16.79</v>
      </c>
      <c r="D30" s="106">
        <v>6.2166666666666659</v>
      </c>
      <c r="E30" s="106" t="e">
        <v>#DIV/0!</v>
      </c>
      <c r="F30" s="106">
        <v>6.8866666666666667</v>
      </c>
      <c r="G30" s="106"/>
      <c r="H30" s="106">
        <v>13.483333333333334</v>
      </c>
      <c r="I30" s="106">
        <v>5.2266666666666666</v>
      </c>
      <c r="J30" s="106">
        <v>18.649999999999999</v>
      </c>
      <c r="K30" s="107">
        <v>8.5566666666666666</v>
      </c>
      <c r="L30" s="35"/>
    </row>
    <row r="31" spans="1:12" hidden="1" outlineLevel="1" x14ac:dyDescent="0.25">
      <c r="A31" s="40" t="s">
        <v>31</v>
      </c>
      <c r="B31" s="41"/>
      <c r="C31" s="106">
        <v>12.666666666666666</v>
      </c>
      <c r="D31" s="106">
        <v>4.75</v>
      </c>
      <c r="E31" s="106">
        <v>16</v>
      </c>
      <c r="F31" s="106">
        <v>6.13</v>
      </c>
      <c r="G31" s="106"/>
      <c r="H31" s="106">
        <v>12.683333333333332</v>
      </c>
      <c r="I31" s="106">
        <v>4.9266666666666667</v>
      </c>
      <c r="J31" s="106">
        <v>15.9</v>
      </c>
      <c r="K31" s="107">
        <v>7.6033333333333326</v>
      </c>
      <c r="L31" s="35"/>
    </row>
    <row r="32" spans="1:12" hidden="1" outlineLevel="1" x14ac:dyDescent="0.25">
      <c r="A32" s="40" t="s">
        <v>32</v>
      </c>
      <c r="B32" s="41"/>
      <c r="C32" s="106">
        <v>16.563333333333333</v>
      </c>
      <c r="D32" s="106">
        <v>4.6333333333333337</v>
      </c>
      <c r="E32" s="106">
        <v>15.353333333333333</v>
      </c>
      <c r="F32" s="106">
        <v>5.5333333333333341</v>
      </c>
      <c r="G32" s="106"/>
      <c r="H32" s="106">
        <v>14.266666666666667</v>
      </c>
      <c r="I32" s="106">
        <v>4.8933333333333335</v>
      </c>
      <c r="J32" s="106">
        <v>15.816666666666668</v>
      </c>
      <c r="K32" s="107">
        <v>7.3066666666666658</v>
      </c>
      <c r="L32" s="35"/>
    </row>
    <row r="33" spans="1:12" hidden="1" outlineLevel="1" x14ac:dyDescent="0.25">
      <c r="A33" s="40" t="s">
        <v>33</v>
      </c>
      <c r="B33" s="41"/>
      <c r="C33" s="106">
        <v>15.526666666666666</v>
      </c>
      <c r="D33" s="106">
        <v>4.3433333333333337</v>
      </c>
      <c r="E33" s="106">
        <v>17.39</v>
      </c>
      <c r="F33" s="106">
        <v>5.34</v>
      </c>
      <c r="G33" s="106"/>
      <c r="H33" s="106">
        <v>13.8</v>
      </c>
      <c r="I33" s="106">
        <v>4.7300000000000004</v>
      </c>
      <c r="J33" s="106">
        <v>15.726666666666667</v>
      </c>
      <c r="K33" s="107">
        <v>7.2633333333333328</v>
      </c>
      <c r="L33" s="35"/>
    </row>
    <row r="34" spans="1:12" ht="21" hidden="1" customHeight="1" outlineLevel="1" x14ac:dyDescent="0.25">
      <c r="A34" s="26" t="s">
        <v>35</v>
      </c>
      <c r="B34" s="19"/>
      <c r="C34" s="106"/>
      <c r="D34" s="106"/>
      <c r="E34" s="106"/>
      <c r="F34" s="106"/>
      <c r="G34" s="106"/>
      <c r="H34" s="106"/>
      <c r="I34" s="106"/>
      <c r="J34" s="106"/>
      <c r="K34" s="107"/>
      <c r="L34" s="35"/>
    </row>
    <row r="35" spans="1:12" ht="12.75" hidden="1" customHeight="1" outlineLevel="1" x14ac:dyDescent="0.25">
      <c r="A35" s="40" t="s">
        <v>30</v>
      </c>
      <c r="B35" s="41"/>
      <c r="C35" s="106">
        <v>16.143333333333334</v>
      </c>
      <c r="D35" s="106">
        <v>4.1533333333333333</v>
      </c>
      <c r="E35" s="106">
        <v>24.556666666666668</v>
      </c>
      <c r="F35" s="106">
        <v>5.5333333333333323</v>
      </c>
      <c r="G35" s="106"/>
      <c r="H35" s="106">
        <v>14.033333333333331</v>
      </c>
      <c r="I35" s="106">
        <v>3.976666666666667</v>
      </c>
      <c r="J35" s="106">
        <v>16.433333333333334</v>
      </c>
      <c r="K35" s="107">
        <v>7.1933333333333325</v>
      </c>
      <c r="L35" s="35"/>
    </row>
    <row r="36" spans="1:12" ht="12.75" hidden="1" customHeight="1" outlineLevel="1" x14ac:dyDescent="0.25">
      <c r="A36" s="40" t="s">
        <v>31</v>
      </c>
      <c r="B36" s="41"/>
      <c r="C36" s="106">
        <v>13.08</v>
      </c>
      <c r="D36" s="106">
        <v>3.7733333333333334</v>
      </c>
      <c r="E36" s="106">
        <v>21.3</v>
      </c>
      <c r="F36" s="106">
        <v>5.7333333333333334</v>
      </c>
      <c r="G36" s="106"/>
      <c r="H36" s="106">
        <v>13.316666666666665</v>
      </c>
      <c r="I36" s="106">
        <v>3.57</v>
      </c>
      <c r="J36" s="106">
        <v>16.75</v>
      </c>
      <c r="K36" s="107">
        <v>8.3433333333333337</v>
      </c>
      <c r="L36" s="35"/>
    </row>
    <row r="37" spans="1:12" ht="12.75" hidden="1" customHeight="1" outlineLevel="1" x14ac:dyDescent="0.25">
      <c r="A37" s="40" t="s">
        <v>32</v>
      </c>
      <c r="B37" s="41"/>
      <c r="C37" s="106">
        <v>11.68</v>
      </c>
      <c r="D37" s="106">
        <v>3.6766666666666663</v>
      </c>
      <c r="E37" s="106">
        <v>18.793333333333333</v>
      </c>
      <c r="F37" s="106">
        <v>6.0333333333333341</v>
      </c>
      <c r="G37" s="106"/>
      <c r="H37" s="106">
        <v>13.016666666666666</v>
      </c>
      <c r="I37" s="106">
        <v>4.8233333333333333</v>
      </c>
      <c r="J37" s="106">
        <v>16.353333333333335</v>
      </c>
      <c r="K37" s="107">
        <v>8.8766666666666669</v>
      </c>
      <c r="L37" s="35"/>
    </row>
    <row r="38" spans="1:12" ht="12.75" hidden="1" customHeight="1" outlineLevel="1" x14ac:dyDescent="0.25">
      <c r="A38" s="40" t="s">
        <v>33</v>
      </c>
      <c r="B38" s="41"/>
      <c r="C38" s="106">
        <v>10.29</v>
      </c>
      <c r="D38" s="106">
        <v>3.9133333333333336</v>
      </c>
      <c r="E38" s="106">
        <v>17.329999999999998</v>
      </c>
      <c r="F38" s="106">
        <v>6.0033333333333339</v>
      </c>
      <c r="G38" s="106"/>
      <c r="H38" s="106">
        <v>13.5</v>
      </c>
      <c r="I38" s="106">
        <v>4.4766666666666666</v>
      </c>
      <c r="J38" s="106">
        <v>15.88</v>
      </c>
      <c r="K38" s="107">
        <v>9.1233333333333331</v>
      </c>
      <c r="L38" s="35"/>
    </row>
    <row r="39" spans="1:12" ht="20.149999999999999" hidden="1" customHeight="1" outlineLevel="1" x14ac:dyDescent="0.25">
      <c r="A39" s="26" t="s">
        <v>36</v>
      </c>
      <c r="B39" s="19"/>
      <c r="C39" s="106"/>
      <c r="D39" s="106"/>
      <c r="E39" s="106"/>
      <c r="F39" s="106"/>
      <c r="G39" s="106"/>
      <c r="H39" s="106"/>
      <c r="I39" s="106"/>
      <c r="J39" s="106"/>
      <c r="K39" s="107"/>
      <c r="L39" s="35"/>
    </row>
    <row r="40" spans="1:12" ht="12.75" hidden="1" customHeight="1" outlineLevel="1" x14ac:dyDescent="0.25">
      <c r="A40" s="40" t="s">
        <v>30</v>
      </c>
      <c r="B40" s="41"/>
      <c r="C40" s="106">
        <v>10.063333333333333</v>
      </c>
      <c r="D40" s="106">
        <v>3.8433333333333333</v>
      </c>
      <c r="E40" s="106">
        <v>16.05</v>
      </c>
      <c r="F40" s="106">
        <v>5.76</v>
      </c>
      <c r="G40" s="106"/>
      <c r="H40" s="106">
        <v>12.45</v>
      </c>
      <c r="I40" s="106">
        <v>4.05</v>
      </c>
      <c r="J40" s="106">
        <v>14.303333333333335</v>
      </c>
      <c r="K40" s="107">
        <v>8.4166666666666661</v>
      </c>
      <c r="L40" s="35"/>
    </row>
    <row r="41" spans="1:12" ht="12.75" hidden="1" customHeight="1" outlineLevel="1" x14ac:dyDescent="0.25">
      <c r="A41" s="40" t="s">
        <v>31</v>
      </c>
      <c r="B41" s="41"/>
      <c r="C41" s="106">
        <v>11.103333333333333</v>
      </c>
      <c r="D41" s="106">
        <v>3.8966666666666665</v>
      </c>
      <c r="E41" s="106">
        <v>14.63</v>
      </c>
      <c r="F41" s="106">
        <v>6.23</v>
      </c>
      <c r="G41" s="106"/>
      <c r="H41" s="106">
        <v>12.1</v>
      </c>
      <c r="I41" s="106">
        <v>4.2</v>
      </c>
      <c r="J41" s="106">
        <v>13.126666666666665</v>
      </c>
      <c r="K41" s="107">
        <v>8.91</v>
      </c>
      <c r="L41" s="35"/>
    </row>
    <row r="42" spans="1:12" ht="12.75" hidden="1" customHeight="1" outlineLevel="1" x14ac:dyDescent="0.25">
      <c r="A42" s="40" t="s">
        <v>32</v>
      </c>
      <c r="B42" s="41"/>
      <c r="C42" s="106">
        <v>12.85</v>
      </c>
      <c r="D42" s="106">
        <v>4.1399999999999997</v>
      </c>
      <c r="E42" s="106">
        <v>13.96</v>
      </c>
      <c r="F42" s="106">
        <v>6.9933333333333332</v>
      </c>
      <c r="G42" s="106"/>
      <c r="H42" s="106">
        <v>12.166666666666666</v>
      </c>
      <c r="I42" s="106">
        <v>4.6566666666666663</v>
      </c>
      <c r="J42" s="106">
        <v>12.963333333333333</v>
      </c>
      <c r="K42" s="107">
        <v>9.1</v>
      </c>
      <c r="L42" s="35"/>
    </row>
    <row r="43" spans="1:12" ht="12.75" hidden="1" customHeight="1" outlineLevel="1" x14ac:dyDescent="0.25">
      <c r="A43" s="40" t="s">
        <v>33</v>
      </c>
      <c r="B43" s="41"/>
      <c r="C43" s="106">
        <v>14.55</v>
      </c>
      <c r="D43" s="106">
        <v>4.4433333333333334</v>
      </c>
      <c r="E43" s="106">
        <v>14.2</v>
      </c>
      <c r="F43" s="106">
        <v>7.7033333333333331</v>
      </c>
      <c r="G43" s="106"/>
      <c r="H43" s="106">
        <v>12.533333333333331</v>
      </c>
      <c r="I43" s="106">
        <v>4.1900000000000004</v>
      </c>
      <c r="J43" s="106">
        <v>13.423333333333332</v>
      </c>
      <c r="K43" s="107">
        <v>8.956666666666667</v>
      </c>
      <c r="L43" s="35"/>
    </row>
    <row r="44" spans="1:12" ht="15" hidden="1" customHeight="1" outlineLevel="1" x14ac:dyDescent="0.25">
      <c r="A44" s="26" t="s">
        <v>37</v>
      </c>
      <c r="B44" s="19"/>
      <c r="C44" s="106"/>
      <c r="D44" s="106"/>
      <c r="E44" s="106"/>
      <c r="F44" s="106"/>
      <c r="G44" s="106"/>
      <c r="H44" s="106"/>
      <c r="I44" s="106"/>
      <c r="J44" s="106"/>
      <c r="K44" s="107"/>
      <c r="L44" s="35"/>
    </row>
    <row r="45" spans="1:12" hidden="1" outlineLevel="1" x14ac:dyDescent="0.25">
      <c r="A45" s="40" t="s">
        <v>30</v>
      </c>
      <c r="B45" s="41"/>
      <c r="C45" s="106">
        <v>15.726666666666667</v>
      </c>
      <c r="D45" s="106">
        <v>4.57</v>
      </c>
      <c r="E45" s="106">
        <v>13.29</v>
      </c>
      <c r="F45" s="106">
        <v>8.5333333333333332</v>
      </c>
      <c r="G45" s="106"/>
      <c r="H45" s="106">
        <v>13.533333333333333</v>
      </c>
      <c r="I45" s="106">
        <v>4.55</v>
      </c>
      <c r="J45" s="106">
        <v>13.28</v>
      </c>
      <c r="K45" s="107">
        <v>9.2066666666666652</v>
      </c>
      <c r="L45" s="35"/>
    </row>
    <row r="46" spans="1:12" hidden="1" outlineLevel="1" x14ac:dyDescent="0.25">
      <c r="A46" s="40" t="s">
        <v>31</v>
      </c>
      <c r="B46" s="41"/>
      <c r="C46" s="106">
        <v>16.88</v>
      </c>
      <c r="D46" s="106">
        <v>4.9566666666666661</v>
      </c>
      <c r="E46" s="106">
        <v>13.483333333333334</v>
      </c>
      <c r="F46" s="106">
        <v>8.44</v>
      </c>
      <c r="G46" s="106"/>
      <c r="H46" s="106">
        <v>13.6</v>
      </c>
      <c r="I46" s="106">
        <v>4.9933333333333332</v>
      </c>
      <c r="J46" s="106">
        <v>13.13</v>
      </c>
      <c r="K46" s="107">
        <v>8.7733333333333334</v>
      </c>
      <c r="L46" s="35"/>
    </row>
    <row r="47" spans="1:12" hidden="1" outlineLevel="1" x14ac:dyDescent="0.25">
      <c r="A47" s="40" t="s">
        <v>32</v>
      </c>
      <c r="B47" s="41"/>
      <c r="C47" s="106">
        <v>17.063333333333336</v>
      </c>
      <c r="D47" s="106">
        <v>5.45</v>
      </c>
      <c r="E47" s="106">
        <v>13.303333333333333</v>
      </c>
      <c r="F47" s="106">
        <v>7.85</v>
      </c>
      <c r="G47" s="106"/>
      <c r="H47" s="106">
        <v>13.316666666666665</v>
      </c>
      <c r="I47" s="106">
        <v>5.0033333333333339</v>
      </c>
      <c r="J47" s="106">
        <v>12.41</v>
      </c>
      <c r="K47" s="107">
        <v>8.1066666666666674</v>
      </c>
      <c r="L47" s="35"/>
    </row>
    <row r="48" spans="1:12" hidden="1" outlineLevel="1" x14ac:dyDescent="0.25">
      <c r="A48" s="40" t="s">
        <v>33</v>
      </c>
      <c r="B48" s="41"/>
      <c r="C48" s="106">
        <v>17.53</v>
      </c>
      <c r="D48" s="106">
        <v>6.5166666666666666</v>
      </c>
      <c r="E48" s="106">
        <v>13.963333333333333</v>
      </c>
      <c r="F48" s="106">
        <v>7.6333333333333329</v>
      </c>
      <c r="G48" s="106"/>
      <c r="H48" s="106">
        <v>13.183333333333332</v>
      </c>
      <c r="I48" s="106">
        <v>5.67</v>
      </c>
      <c r="J48" s="106">
        <v>12.29</v>
      </c>
      <c r="K48" s="107">
        <v>7.9066666666666663</v>
      </c>
      <c r="L48" s="35"/>
    </row>
    <row r="49" spans="1:16" ht="15" hidden="1" customHeight="1" outlineLevel="1" x14ac:dyDescent="0.25">
      <c r="A49" s="26" t="s">
        <v>38</v>
      </c>
      <c r="B49" s="19"/>
      <c r="C49" s="106"/>
      <c r="D49" s="106"/>
      <c r="E49" s="106"/>
      <c r="F49" s="106"/>
      <c r="G49" s="106"/>
      <c r="H49" s="106"/>
      <c r="I49" s="106"/>
      <c r="J49" s="106"/>
      <c r="K49" s="107"/>
      <c r="L49" s="35"/>
    </row>
    <row r="50" spans="1:16" hidden="1" outlineLevel="1" x14ac:dyDescent="0.25">
      <c r="A50" s="40" t="s">
        <v>30</v>
      </c>
      <c r="B50" s="41"/>
      <c r="C50" s="106">
        <v>15.763333333333334</v>
      </c>
      <c r="D50" s="106">
        <v>7.123333333333334</v>
      </c>
      <c r="E50" s="106">
        <v>13.756666666666668</v>
      </c>
      <c r="F50" s="106">
        <v>7.7566666666666668</v>
      </c>
      <c r="G50" s="106"/>
      <c r="H50" s="106">
        <v>13.183333333333332</v>
      </c>
      <c r="I50" s="106">
        <v>6.9733333333333327</v>
      </c>
      <c r="J50" s="106">
        <v>12.113333333333335</v>
      </c>
      <c r="K50" s="107">
        <v>8.4233333333333338</v>
      </c>
      <c r="L50" s="35"/>
    </row>
    <row r="51" spans="1:16" hidden="1" outlineLevel="1" x14ac:dyDescent="0.25">
      <c r="A51" s="40" t="s">
        <v>31</v>
      </c>
      <c r="B51" s="41"/>
      <c r="C51" s="106">
        <v>14.74</v>
      </c>
      <c r="D51" s="106">
        <v>7.38</v>
      </c>
      <c r="E51" s="106">
        <v>13.636666666666665</v>
      </c>
      <c r="F51" s="106">
        <v>7.7666666666666666</v>
      </c>
      <c r="G51" s="106"/>
      <c r="H51" s="106">
        <v>13.566666666666668</v>
      </c>
      <c r="I51" s="106">
        <v>7</v>
      </c>
      <c r="J51" s="106">
        <v>12.293333333333335</v>
      </c>
      <c r="K51" s="107">
        <v>8.6766666666666659</v>
      </c>
      <c r="L51" s="35"/>
    </row>
    <row r="52" spans="1:16" hidden="1" outlineLevel="1" x14ac:dyDescent="0.25">
      <c r="A52" s="40" t="s">
        <v>32</v>
      </c>
      <c r="B52" s="41"/>
      <c r="C52" s="106">
        <v>13.84</v>
      </c>
      <c r="D52" s="106">
        <v>7.9933333333333332</v>
      </c>
      <c r="E52" s="106">
        <v>14.293333333333335</v>
      </c>
      <c r="F52" s="106">
        <v>7.4933333333333332</v>
      </c>
      <c r="G52" s="106"/>
      <c r="H52" s="106">
        <v>13.433333333333332</v>
      </c>
      <c r="I52" s="106">
        <v>8.0966666666666658</v>
      </c>
      <c r="J52" s="106">
        <v>12.676666666666668</v>
      </c>
      <c r="K52" s="107">
        <v>8.7033333333333331</v>
      </c>
      <c r="L52" s="35"/>
    </row>
    <row r="53" spans="1:16" hidden="1" outlineLevel="1" x14ac:dyDescent="0.25">
      <c r="A53" s="40" t="s">
        <v>33</v>
      </c>
      <c r="B53" s="41"/>
      <c r="C53" s="106">
        <v>12.26</v>
      </c>
      <c r="D53" s="106">
        <v>8.1966666666666672</v>
      </c>
      <c r="E53" s="106">
        <v>13.433333333333332</v>
      </c>
      <c r="F53" s="106">
        <v>7.0233333333333334</v>
      </c>
      <c r="G53" s="106"/>
      <c r="H53" s="106">
        <v>12.55</v>
      </c>
      <c r="I53" s="106">
        <v>7.38</v>
      </c>
      <c r="J53" s="106">
        <v>12.77</v>
      </c>
      <c r="K53" s="107">
        <v>8.3966666666666665</v>
      </c>
      <c r="L53" s="35"/>
    </row>
    <row r="54" spans="1:16" ht="15" hidden="1" customHeight="1" outlineLevel="1" x14ac:dyDescent="0.25">
      <c r="A54" s="26" t="s">
        <v>39</v>
      </c>
      <c r="B54" s="19"/>
      <c r="C54" s="106"/>
      <c r="D54" s="106"/>
      <c r="E54" s="106"/>
      <c r="F54" s="106"/>
      <c r="G54" s="106"/>
      <c r="H54" s="106"/>
      <c r="I54" s="106"/>
      <c r="J54" s="106"/>
      <c r="K54" s="107"/>
      <c r="L54" s="35"/>
    </row>
    <row r="55" spans="1:16" hidden="1" outlineLevel="1" x14ac:dyDescent="0.25">
      <c r="A55" s="40" t="s">
        <v>30</v>
      </c>
      <c r="B55" s="41"/>
      <c r="C55" s="106">
        <v>11.546666666666667</v>
      </c>
      <c r="D55" s="106">
        <v>8.1133333333333315</v>
      </c>
      <c r="E55" s="106">
        <v>12.003333333333336</v>
      </c>
      <c r="F55" s="106">
        <v>6.0533333333333337</v>
      </c>
      <c r="G55" s="106"/>
      <c r="H55" s="106">
        <v>11.483333333333334</v>
      </c>
      <c r="I55" s="106">
        <v>6.793333333333333</v>
      </c>
      <c r="J55" s="106">
        <v>11.693333333333333</v>
      </c>
      <c r="K55" s="107">
        <v>8.0166666666666657</v>
      </c>
      <c r="L55" s="35"/>
    </row>
    <row r="56" spans="1:16" hidden="1" outlineLevel="1" x14ac:dyDescent="0.25">
      <c r="A56" s="40" t="s">
        <v>31</v>
      </c>
      <c r="B56" s="41"/>
      <c r="C56" s="106">
        <v>10.443333333333333</v>
      </c>
      <c r="D56" s="106">
        <v>7.8433333333333337</v>
      </c>
      <c r="E56" s="106">
        <v>10.14</v>
      </c>
      <c r="F56" s="106">
        <v>5.5933333333333337</v>
      </c>
      <c r="G56" s="106"/>
      <c r="H56" s="106">
        <v>10.966666666666667</v>
      </c>
      <c r="I56" s="106">
        <v>6.996666666666667</v>
      </c>
      <c r="J56" s="106">
        <v>10.16</v>
      </c>
      <c r="K56" s="107">
        <v>8.1300000000000008</v>
      </c>
    </row>
    <row r="57" spans="1:16" hidden="1" outlineLevel="1" x14ac:dyDescent="0.25">
      <c r="A57" s="40" t="s">
        <v>32</v>
      </c>
      <c r="B57" s="41"/>
      <c r="C57" s="106">
        <v>9.82</v>
      </c>
      <c r="D57" s="106">
        <v>7.1033333333333344</v>
      </c>
      <c r="E57" s="106">
        <v>8.8800000000000008</v>
      </c>
      <c r="F57" s="106">
        <v>5.4066666666666663</v>
      </c>
      <c r="G57" s="106"/>
      <c r="H57" s="106">
        <v>10.65</v>
      </c>
      <c r="I57" s="106">
        <v>6.4866666666666672</v>
      </c>
      <c r="J57" s="106">
        <v>9.5433333333333348</v>
      </c>
      <c r="K57" s="107">
        <v>7.94</v>
      </c>
      <c r="L57" s="35"/>
    </row>
    <row r="58" spans="1:16" hidden="1" outlineLevel="1" x14ac:dyDescent="0.25">
      <c r="A58" s="40" t="s">
        <v>33</v>
      </c>
      <c r="B58" s="41"/>
      <c r="C58" s="106">
        <v>8.0133333333333336</v>
      </c>
      <c r="D58" s="106">
        <v>6.1833333333333336</v>
      </c>
      <c r="E58" s="106">
        <v>7.9210000000000003</v>
      </c>
      <c r="F58" s="106">
        <v>4.583333333333333</v>
      </c>
      <c r="G58" s="106"/>
      <c r="H58" s="106">
        <v>9.6666666666666661</v>
      </c>
      <c r="I58" s="106">
        <v>5.8266666666666671</v>
      </c>
      <c r="J58" s="106">
        <v>8.5866666666666678</v>
      </c>
      <c r="K58" s="107">
        <v>7.3466666666666667</v>
      </c>
    </row>
    <row r="59" spans="1:16" ht="17.149999999999999" hidden="1" customHeight="1" outlineLevel="1" collapsed="1" x14ac:dyDescent="0.25">
      <c r="A59" s="26" t="s">
        <v>52</v>
      </c>
      <c r="B59" s="19"/>
      <c r="C59" s="108"/>
      <c r="D59" s="108"/>
      <c r="E59" s="108"/>
      <c r="F59" s="108"/>
      <c r="G59" s="108"/>
      <c r="H59" s="108"/>
      <c r="I59" s="108"/>
      <c r="J59" s="108"/>
      <c r="K59" s="109"/>
    </row>
    <row r="60" spans="1:16" ht="13" hidden="1" customHeight="1" outlineLevel="1" x14ac:dyDescent="0.25">
      <c r="A60" s="40" t="s">
        <v>30</v>
      </c>
      <c r="B60" s="41"/>
      <c r="C60" s="106">
        <v>7.416666666666667</v>
      </c>
      <c r="D60" s="106">
        <v>5.0333333333333323</v>
      </c>
      <c r="E60" s="106">
        <v>7.333333333333333</v>
      </c>
      <c r="F60" s="106">
        <v>3.91</v>
      </c>
      <c r="G60" s="106"/>
      <c r="H60" s="106">
        <v>10.016666666666666</v>
      </c>
      <c r="I60" s="106">
        <v>5.4233333333333347</v>
      </c>
      <c r="J60" s="106">
        <v>8.6733333333333338</v>
      </c>
      <c r="K60" s="107">
        <v>7.3033333333333337</v>
      </c>
    </row>
    <row r="61" spans="1:16" s="25" customFormat="1" ht="13" hidden="1" customHeight="1" outlineLevel="1" x14ac:dyDescent="0.25">
      <c r="A61" s="44" t="s">
        <v>31</v>
      </c>
      <c r="B61" s="45"/>
      <c r="C61" s="110">
        <v>6.37</v>
      </c>
      <c r="D61" s="110">
        <v>4.6833333333333336</v>
      </c>
      <c r="E61" s="110">
        <v>6.753333333333333</v>
      </c>
      <c r="F61" s="110">
        <v>3.723333333333334</v>
      </c>
      <c r="G61" s="110"/>
      <c r="H61" s="110">
        <v>9.15</v>
      </c>
      <c r="I61" s="110">
        <v>5.3433333333333337</v>
      </c>
      <c r="J61" s="110">
        <v>8.2833333333333332</v>
      </c>
      <c r="K61" s="111">
        <v>7.3766666666666678</v>
      </c>
      <c r="M61" s="25">
        <v>7.35</v>
      </c>
      <c r="N61" s="25">
        <v>7.391</v>
      </c>
      <c r="O61" s="25">
        <v>6.907</v>
      </c>
      <c r="P61" s="25">
        <v>5.9539999999999997</v>
      </c>
    </row>
    <row r="62" spans="1:16" s="25" customFormat="1" ht="13" hidden="1" customHeight="1" outlineLevel="1" x14ac:dyDescent="0.25">
      <c r="A62" s="44" t="s">
        <v>32</v>
      </c>
      <c r="B62" s="45"/>
      <c r="C62" s="110">
        <v>5.56</v>
      </c>
      <c r="D62" s="110">
        <v>4.043333333333333</v>
      </c>
      <c r="E62" s="110">
        <v>6.2466666666666661</v>
      </c>
      <c r="F62" s="110">
        <v>3.13</v>
      </c>
      <c r="G62" s="110"/>
      <c r="H62" s="110">
        <v>8.7333333333333325</v>
      </c>
      <c r="I62" s="110">
        <v>4.6166666666666663</v>
      </c>
      <c r="J62" s="110">
        <v>7.2766666666666664</v>
      </c>
      <c r="K62" s="111">
        <v>6.6166666666666671</v>
      </c>
      <c r="M62" s="25">
        <v>7.4569999999999999</v>
      </c>
      <c r="N62" s="25">
        <v>7.5679999999999996</v>
      </c>
      <c r="O62" s="25">
        <v>6.8559999999999999</v>
      </c>
      <c r="P62" s="25">
        <v>6.25</v>
      </c>
    </row>
    <row r="63" spans="1:16" s="25" customFormat="1" ht="13" hidden="1" customHeight="1" outlineLevel="1" x14ac:dyDescent="0.25">
      <c r="A63" s="44" t="s">
        <v>33</v>
      </c>
      <c r="B63" s="45"/>
      <c r="C63" s="110">
        <v>5.7133333333333338</v>
      </c>
      <c r="D63" s="110">
        <v>3.8509666666666669</v>
      </c>
      <c r="E63" s="110">
        <v>6.5566666666666675</v>
      </c>
      <c r="F63" s="110">
        <v>3.0766666666666667</v>
      </c>
      <c r="G63" s="110"/>
      <c r="H63" s="110">
        <v>8.9833333333333325</v>
      </c>
      <c r="I63" s="110">
        <v>4.3933333333333335</v>
      </c>
      <c r="J63" s="110">
        <v>7.2333333333333334</v>
      </c>
      <c r="K63" s="111">
        <v>6.7433333333333332</v>
      </c>
      <c r="M63" s="25">
        <v>7.1849999999999996</v>
      </c>
      <c r="N63" s="25">
        <v>7.2939999999999996</v>
      </c>
      <c r="O63" s="25">
        <v>6.5880000000000001</v>
      </c>
      <c r="P63" s="25">
        <v>6.36</v>
      </c>
    </row>
    <row r="64" spans="1:16" s="25" customFormat="1" ht="15" customHeight="1" collapsed="1" x14ac:dyDescent="0.25">
      <c r="A64" s="26">
        <v>1993</v>
      </c>
      <c r="B64" s="45"/>
      <c r="C64" s="110"/>
      <c r="D64" s="110"/>
      <c r="E64" s="110"/>
      <c r="F64" s="110"/>
      <c r="G64" s="110"/>
      <c r="H64" s="110"/>
      <c r="I64" s="110"/>
      <c r="J64" s="110"/>
      <c r="K64" s="111"/>
      <c r="M64" s="48">
        <f>AVERAGEA(M61:M63)</f>
        <v>7.3306666666666658</v>
      </c>
      <c r="N64" s="48">
        <f>AVERAGEA(N61:N63)</f>
        <v>7.4176666666666664</v>
      </c>
      <c r="O64" s="48">
        <f>AVERAGEA(O61:O63)</f>
        <v>6.7836666666666661</v>
      </c>
      <c r="P64" s="48">
        <f>AVERAGEA(P61:P63)</f>
        <v>6.1879999999999997</v>
      </c>
    </row>
    <row r="65" spans="1:16" s="25" customFormat="1" ht="13" customHeight="1" x14ac:dyDescent="0.25">
      <c r="A65" s="44" t="s">
        <v>30</v>
      </c>
      <c r="B65" s="45"/>
      <c r="C65" s="110">
        <v>5.496666666666667</v>
      </c>
      <c r="D65" s="110">
        <v>3.4048333333333338</v>
      </c>
      <c r="E65" s="110">
        <v>7.6333333333333329</v>
      </c>
      <c r="F65" s="110">
        <v>2.9933333333333336</v>
      </c>
      <c r="G65" s="110"/>
      <c r="H65" s="110">
        <v>8.1333333333333346</v>
      </c>
      <c r="I65" s="110">
        <v>4.08</v>
      </c>
      <c r="J65" s="110">
        <v>7.47</v>
      </c>
      <c r="K65" s="111">
        <v>6.08</v>
      </c>
      <c r="M65" s="48"/>
      <c r="N65" s="48"/>
      <c r="O65" s="48"/>
      <c r="P65" s="48"/>
    </row>
    <row r="66" spans="1:16" s="25" customFormat="1" ht="13" customHeight="1" x14ac:dyDescent="0.25">
      <c r="A66" s="44" t="s">
        <v>31</v>
      </c>
      <c r="B66" s="45"/>
      <c r="C66" s="110">
        <v>5.08</v>
      </c>
      <c r="D66" s="110">
        <v>3.2252420000000002</v>
      </c>
      <c r="E66" s="110">
        <v>6.562333333333334</v>
      </c>
      <c r="F66" s="110">
        <v>2.9833333333333329</v>
      </c>
      <c r="G66" s="110"/>
      <c r="H66" s="110">
        <v>7.5333333333333341</v>
      </c>
      <c r="I66" s="110">
        <v>4.2333333333333334</v>
      </c>
      <c r="J66" s="110">
        <v>7.1333333333333329</v>
      </c>
      <c r="K66" s="111">
        <v>5.99</v>
      </c>
    </row>
    <row r="67" spans="1:16" s="25" customFormat="1" ht="13" customHeight="1" x14ac:dyDescent="0.25">
      <c r="A67" s="44" t="s">
        <v>32</v>
      </c>
      <c r="B67" s="45"/>
      <c r="C67" s="110">
        <v>4.7333333333333334</v>
      </c>
      <c r="D67" s="110">
        <v>2.9460160000000002</v>
      </c>
      <c r="E67" s="110">
        <v>5.4033333333333333</v>
      </c>
      <c r="F67" s="110">
        <v>3.02</v>
      </c>
      <c r="G67" s="110"/>
      <c r="H67" s="110">
        <v>6.8</v>
      </c>
      <c r="I67" s="110">
        <v>3.65</v>
      </c>
      <c r="J67" s="110">
        <v>6.3033333333333337</v>
      </c>
      <c r="K67" s="111">
        <v>5.6166666666666663</v>
      </c>
    </row>
    <row r="68" spans="1:16" s="25" customFormat="1" ht="13" customHeight="1" x14ac:dyDescent="0.25">
      <c r="A68" s="44" t="s">
        <v>33</v>
      </c>
      <c r="B68" s="45"/>
      <c r="C68" s="110">
        <v>4.6966666666666672</v>
      </c>
      <c r="D68" s="110">
        <v>2.2897133333333333</v>
      </c>
      <c r="E68" s="110">
        <v>5.253333333333333</v>
      </c>
      <c r="F68" s="110">
        <v>3.08</v>
      </c>
      <c r="G68" s="110"/>
      <c r="H68" s="110">
        <v>6.666666666666667</v>
      </c>
      <c r="I68" s="110">
        <v>2.8066666666666666</v>
      </c>
      <c r="J68" s="110">
        <v>5.8533333333333326</v>
      </c>
      <c r="K68" s="111">
        <v>5.6066666666666665</v>
      </c>
    </row>
    <row r="69" spans="1:16" s="25" customFormat="1" ht="14.25" customHeight="1" x14ac:dyDescent="0.25">
      <c r="A69" s="26">
        <v>1994</v>
      </c>
      <c r="B69" s="45"/>
      <c r="C69" s="110"/>
      <c r="D69" s="110"/>
      <c r="E69" s="110"/>
      <c r="F69" s="110"/>
      <c r="G69" s="110"/>
      <c r="H69" s="110"/>
      <c r="I69" s="110"/>
      <c r="J69" s="110"/>
      <c r="K69" s="111"/>
    </row>
    <row r="70" spans="1:16" s="25" customFormat="1" ht="13" customHeight="1" x14ac:dyDescent="0.25">
      <c r="A70" s="77" t="s">
        <v>30</v>
      </c>
      <c r="B70" s="78"/>
      <c r="C70" s="110">
        <v>4.7033333333333331</v>
      </c>
      <c r="D70" s="110">
        <v>2.20425</v>
      </c>
      <c r="E70" s="110">
        <v>4.9333333333333327</v>
      </c>
      <c r="F70" s="110">
        <v>3.25</v>
      </c>
      <c r="G70" s="112"/>
      <c r="H70" s="110">
        <v>7.1166666666666663</v>
      </c>
      <c r="I70" s="110">
        <v>3.42</v>
      </c>
      <c r="J70" s="110">
        <v>5.5666666666666673</v>
      </c>
      <c r="K70" s="111">
        <v>6.0666666666666664</v>
      </c>
    </row>
    <row r="71" spans="1:16" s="25" customFormat="1" ht="13" customHeight="1" x14ac:dyDescent="0.25">
      <c r="A71" s="80" t="s">
        <v>31</v>
      </c>
      <c r="B71" s="45"/>
      <c r="C71" s="110">
        <v>4.9633333333333338</v>
      </c>
      <c r="D71" s="110">
        <v>2.1802666666666668</v>
      </c>
      <c r="E71" s="110">
        <v>6.1533333333333333</v>
      </c>
      <c r="F71" s="110">
        <v>4.0366666666666662</v>
      </c>
      <c r="G71" s="110"/>
      <c r="H71" s="110">
        <v>8.9666666666666668</v>
      </c>
      <c r="I71" s="110">
        <v>3.49</v>
      </c>
      <c r="J71" s="110">
        <v>7.0466666666666669</v>
      </c>
      <c r="K71" s="111">
        <v>7.083333333333333</v>
      </c>
    </row>
    <row r="72" spans="1:16" s="25" customFormat="1" ht="13" customHeight="1" x14ac:dyDescent="0.25">
      <c r="A72" s="80" t="s">
        <v>32</v>
      </c>
      <c r="B72" s="45"/>
      <c r="C72" s="110">
        <v>5.6966666666666663</v>
      </c>
      <c r="D72" s="110">
        <v>2.2482966666666666</v>
      </c>
      <c r="E72" s="110">
        <v>7.1433333333333335</v>
      </c>
      <c r="F72" s="110">
        <v>4.51</v>
      </c>
      <c r="G72" s="110"/>
      <c r="H72" s="110">
        <v>9.75</v>
      </c>
      <c r="I72" s="110">
        <v>3.9533333333333331</v>
      </c>
      <c r="J72" s="110">
        <v>8.35</v>
      </c>
      <c r="K72" s="111">
        <v>7.333333333333333</v>
      </c>
    </row>
    <row r="73" spans="1:16" s="25" customFormat="1" ht="13" customHeight="1" x14ac:dyDescent="0.25">
      <c r="A73" s="80" t="s">
        <v>33</v>
      </c>
      <c r="B73" s="45"/>
      <c r="C73" s="110">
        <v>7.3933333333333335</v>
      </c>
      <c r="D73" s="110">
        <v>2.3357066666666668</v>
      </c>
      <c r="E73" s="110">
        <v>8.5133333333333336</v>
      </c>
      <c r="F73" s="110">
        <v>5.2833333333333341</v>
      </c>
      <c r="G73" s="110"/>
      <c r="H73" s="110">
        <v>10.333333333333334</v>
      </c>
      <c r="I73" s="110">
        <v>3.9933333333333336</v>
      </c>
      <c r="J73" s="110">
        <v>8.9466666666666672</v>
      </c>
      <c r="K73" s="111">
        <v>7.95</v>
      </c>
    </row>
    <row r="74" spans="1:16" s="25" customFormat="1" ht="13.5" customHeight="1" x14ac:dyDescent="0.25">
      <c r="A74" s="26">
        <v>1995</v>
      </c>
      <c r="B74" s="45"/>
      <c r="C74" s="110"/>
      <c r="D74" s="110"/>
      <c r="E74" s="110"/>
      <c r="F74" s="110"/>
      <c r="G74" s="113"/>
      <c r="H74" s="110"/>
      <c r="I74" s="110"/>
      <c r="J74" s="110"/>
      <c r="K74" s="111"/>
    </row>
    <row r="75" spans="1:16" s="25" customFormat="1" ht="13" customHeight="1" x14ac:dyDescent="0.25">
      <c r="A75" s="85" t="s">
        <v>30</v>
      </c>
      <c r="B75" s="45"/>
      <c r="C75" s="110">
        <v>8.0366666666666671</v>
      </c>
      <c r="D75" s="110">
        <v>2.2519800000000001</v>
      </c>
      <c r="E75" s="110">
        <v>9.1666666666666661</v>
      </c>
      <c r="F75" s="110">
        <v>5.78</v>
      </c>
      <c r="G75" s="110"/>
      <c r="H75" s="110">
        <v>10.033333333333333</v>
      </c>
      <c r="I75" s="110">
        <v>3.5666666666666664</v>
      </c>
      <c r="J75" s="110">
        <v>8.7166666666666668</v>
      </c>
      <c r="K75" s="111">
        <v>7.4833333333333334</v>
      </c>
    </row>
    <row r="76" spans="1:16" s="25" customFormat="1" ht="13" customHeight="1" x14ac:dyDescent="0.25">
      <c r="A76" s="85" t="s">
        <v>31</v>
      </c>
      <c r="B76" s="45"/>
      <c r="C76" s="110">
        <v>7.6466666666666656</v>
      </c>
      <c r="D76" s="110">
        <v>1.3289533333333334</v>
      </c>
      <c r="E76" s="110">
        <v>8.91</v>
      </c>
      <c r="F76" s="110">
        <v>5.623333333333334</v>
      </c>
      <c r="G76" s="110"/>
      <c r="H76" s="110">
        <v>9.2833333333333332</v>
      </c>
      <c r="I76" s="110">
        <v>2.3633333333333333</v>
      </c>
      <c r="J76" s="110">
        <v>7.7833333333333341</v>
      </c>
      <c r="K76" s="111">
        <v>6.6166666666666671</v>
      </c>
    </row>
    <row r="77" spans="1:16" s="25" customFormat="1" ht="13" customHeight="1" x14ac:dyDescent="0.25">
      <c r="A77" s="85" t="s">
        <v>32</v>
      </c>
      <c r="B77" s="45"/>
      <c r="C77" s="110">
        <v>7.4733333333333336</v>
      </c>
      <c r="D77" s="110">
        <v>0.75678996333333337</v>
      </c>
      <c r="E77" s="110">
        <v>8.8566666666666674</v>
      </c>
      <c r="F77" s="110">
        <v>5.38</v>
      </c>
      <c r="G77" s="110"/>
      <c r="H77" s="110">
        <v>8.9833333333333325</v>
      </c>
      <c r="I77" s="110">
        <v>2.1766666666666667</v>
      </c>
      <c r="J77" s="110">
        <v>7.9033333333333333</v>
      </c>
      <c r="K77" s="111">
        <v>6.3233333333333333</v>
      </c>
    </row>
    <row r="78" spans="1:16" s="25" customFormat="1" ht="13" customHeight="1" x14ac:dyDescent="0.25">
      <c r="A78" s="85" t="s">
        <v>33</v>
      </c>
      <c r="B78" s="45"/>
      <c r="C78" s="110">
        <v>7.3666666666666671</v>
      </c>
      <c r="D78" s="110">
        <v>0.53505953333333334</v>
      </c>
      <c r="E78" s="110">
        <v>8.3633333333333333</v>
      </c>
      <c r="F78" s="110">
        <v>5.27</v>
      </c>
      <c r="G78" s="110"/>
      <c r="H78" s="110">
        <v>8.3833333333333346</v>
      </c>
      <c r="I78" s="110">
        <v>2.02</v>
      </c>
      <c r="J78" s="110">
        <v>7.3533333333333326</v>
      </c>
      <c r="K78" s="111">
        <v>5.8933333333333335</v>
      </c>
    </row>
    <row r="79" spans="1:16" s="25" customFormat="1" ht="14.25" customHeight="1" x14ac:dyDescent="0.25">
      <c r="A79" s="26">
        <v>1996</v>
      </c>
      <c r="B79" s="45"/>
      <c r="C79" s="110"/>
      <c r="D79" s="110"/>
      <c r="E79" s="110"/>
      <c r="F79" s="110"/>
      <c r="G79" s="110"/>
      <c r="H79" s="110"/>
      <c r="I79" s="110"/>
      <c r="J79" s="110"/>
      <c r="K79" s="111"/>
    </row>
    <row r="80" spans="1:16" s="25" customFormat="1" ht="13" customHeight="1" x14ac:dyDescent="0.25">
      <c r="A80" s="85" t="s">
        <v>30</v>
      </c>
      <c r="B80" s="45"/>
      <c r="C80" s="110">
        <v>7.4</v>
      </c>
      <c r="D80" s="110">
        <v>0.59847806000000003</v>
      </c>
      <c r="E80" s="110">
        <v>8.5633333333333344</v>
      </c>
      <c r="F80" s="110">
        <v>4.95</v>
      </c>
      <c r="G80" s="110"/>
      <c r="H80" s="110">
        <v>8.5</v>
      </c>
      <c r="I80" s="110">
        <v>2.4</v>
      </c>
      <c r="J80" s="110">
        <v>7.6866666666666674</v>
      </c>
      <c r="K80" s="111">
        <v>5.91</v>
      </c>
    </row>
    <row r="81" spans="1:11" s="25" customFormat="1" ht="13" customHeight="1" x14ac:dyDescent="0.25">
      <c r="A81" s="85" t="s">
        <v>31</v>
      </c>
      <c r="B81" s="45"/>
      <c r="C81" s="110">
        <v>7.376666666666666</v>
      </c>
      <c r="D81" s="110">
        <v>0.62191665000000007</v>
      </c>
      <c r="E81" s="110">
        <v>9.7433333333333323</v>
      </c>
      <c r="F81" s="110">
        <v>5.04</v>
      </c>
      <c r="G81" s="110"/>
      <c r="H81" s="110">
        <v>8.8166666666666682</v>
      </c>
      <c r="I81" s="110">
        <v>2.4333333333333336</v>
      </c>
      <c r="J81" s="110">
        <v>8.84</v>
      </c>
      <c r="K81" s="111">
        <v>6.72</v>
      </c>
    </row>
    <row r="82" spans="1:11" s="25" customFormat="1" ht="13" customHeight="1" x14ac:dyDescent="0.25">
      <c r="A82" s="85" t="s">
        <v>32</v>
      </c>
      <c r="B82" s="45"/>
      <c r="C82" s="110">
        <v>6.8233333333333333</v>
      </c>
      <c r="D82" s="110">
        <v>0.63260946666666673</v>
      </c>
      <c r="E82" s="110">
        <v>9.7366666666666664</v>
      </c>
      <c r="F82" s="110">
        <v>5.1366666666666667</v>
      </c>
      <c r="G82" s="110"/>
      <c r="H82" s="110">
        <v>8.0533333333333328</v>
      </c>
      <c r="I82" s="110">
        <v>2.2400000000000002</v>
      </c>
      <c r="J82" s="110">
        <v>8.4033333333333324</v>
      </c>
      <c r="K82" s="111">
        <v>6.78</v>
      </c>
    </row>
    <row r="83" spans="1:11" s="25" customFormat="1" ht="13" customHeight="1" x14ac:dyDescent="0.25">
      <c r="A83" s="85" t="s">
        <v>33</v>
      </c>
      <c r="B83" s="45"/>
      <c r="C83" s="110">
        <v>6.2333333333333334</v>
      </c>
      <c r="D83" s="110">
        <v>0.5218377099999999</v>
      </c>
      <c r="E83" s="110">
        <v>8.2966666666666669</v>
      </c>
      <c r="F83" s="110">
        <v>5.0133333333333328</v>
      </c>
      <c r="G83" s="110"/>
      <c r="H83" s="110">
        <v>7.3066666666666675</v>
      </c>
      <c r="I83" s="110">
        <v>1.8266666666666664</v>
      </c>
      <c r="J83" s="110">
        <v>7.2333333333333334</v>
      </c>
      <c r="K83" s="111">
        <v>6.3433333333333337</v>
      </c>
    </row>
    <row r="84" spans="1:11" s="25" customFormat="1" ht="14.25" customHeight="1" x14ac:dyDescent="0.25">
      <c r="A84" s="26">
        <v>1997</v>
      </c>
      <c r="B84" s="45"/>
      <c r="C84" s="110"/>
      <c r="D84" s="110"/>
      <c r="E84" s="110"/>
      <c r="F84" s="110"/>
      <c r="G84" s="110"/>
      <c r="H84" s="110"/>
      <c r="I84" s="114"/>
      <c r="J84" s="110"/>
      <c r="K84" s="111"/>
    </row>
    <row r="85" spans="1:11" s="25" customFormat="1" ht="13" customHeight="1" x14ac:dyDescent="0.25">
      <c r="A85" s="85" t="s">
        <v>30</v>
      </c>
      <c r="B85" s="45"/>
      <c r="C85" s="110">
        <v>5.82</v>
      </c>
      <c r="D85" s="110">
        <v>0.55639986750000003</v>
      </c>
      <c r="E85" s="110">
        <v>7.24</v>
      </c>
      <c r="F85" s="110">
        <v>5.09</v>
      </c>
      <c r="G85" s="110"/>
      <c r="H85" s="110">
        <v>7.73</v>
      </c>
      <c r="I85" s="115">
        <v>1.7875000000000001</v>
      </c>
      <c r="J85" s="110">
        <v>7.5750000000000002</v>
      </c>
      <c r="K85" s="111">
        <v>6.6449999999999996</v>
      </c>
    </row>
    <row r="86" spans="1:11" s="25" customFormat="1" ht="13" customHeight="1" x14ac:dyDescent="0.25">
      <c r="A86" s="85" t="s">
        <v>31</v>
      </c>
      <c r="B86" s="45"/>
      <c r="C86" s="110">
        <v>5.4533333333333331</v>
      </c>
      <c r="D86" s="110">
        <v>0.6</v>
      </c>
      <c r="E86" s="110">
        <v>6.8133333333333335</v>
      </c>
      <c r="F86" s="110">
        <v>5.0733333333333333</v>
      </c>
      <c r="G86" s="110"/>
      <c r="H86" s="110">
        <v>7.4533333333333331</v>
      </c>
      <c r="I86" s="115">
        <v>1.9333333333333333</v>
      </c>
      <c r="J86" s="110">
        <v>7.5333333333333341</v>
      </c>
      <c r="K86" s="111">
        <v>6.6966666666666663</v>
      </c>
    </row>
    <row r="87" spans="1:11" s="25" customFormat="1" ht="13" customHeight="1" x14ac:dyDescent="0.25">
      <c r="A87" s="85" t="s">
        <v>32</v>
      </c>
      <c r="B87" s="45"/>
      <c r="C87" s="110">
        <v>4.7933333333333339</v>
      </c>
      <c r="D87" s="110">
        <v>0.64333333333333342</v>
      </c>
      <c r="E87" s="110">
        <v>7.9866666666666672</v>
      </c>
      <c r="F87" s="110">
        <v>5.0566666666666658</v>
      </c>
      <c r="G87" s="110"/>
      <c r="H87" s="110">
        <v>6.3533333333333326</v>
      </c>
      <c r="I87" s="115">
        <v>1.6133333333333333</v>
      </c>
      <c r="J87" s="110">
        <v>6.9666666666666659</v>
      </c>
      <c r="K87" s="111">
        <v>6.2433333333333332</v>
      </c>
    </row>
    <row r="88" spans="1:11" s="25" customFormat="1" x14ac:dyDescent="0.25">
      <c r="A88" s="85" t="s">
        <v>33</v>
      </c>
      <c r="B88" s="45"/>
      <c r="C88" s="110">
        <v>4.8499999999999996</v>
      </c>
      <c r="D88" s="110">
        <v>0.68666666666666665</v>
      </c>
      <c r="E88" s="110">
        <v>7.9733333333333336</v>
      </c>
      <c r="F88" s="110">
        <v>5.0866666666666669</v>
      </c>
      <c r="G88" s="110"/>
      <c r="H88" s="110">
        <v>6.07</v>
      </c>
      <c r="I88" s="115">
        <v>1.4366666666666668</v>
      </c>
      <c r="J88" s="110">
        <v>6.913333333333334</v>
      </c>
      <c r="K88" s="111">
        <v>5.9066666666666663</v>
      </c>
    </row>
    <row r="89" spans="1:11" s="25" customFormat="1" ht="14.25" customHeight="1" x14ac:dyDescent="0.25">
      <c r="A89" s="26">
        <v>1998</v>
      </c>
      <c r="B89" s="45"/>
      <c r="C89" s="110"/>
      <c r="D89" s="110"/>
      <c r="E89" s="110"/>
      <c r="F89" s="110"/>
      <c r="G89" s="110"/>
      <c r="H89" s="110"/>
      <c r="I89" s="115"/>
      <c r="J89" s="110"/>
      <c r="K89" s="111"/>
    </row>
    <row r="90" spans="1:11" s="25" customFormat="1" x14ac:dyDescent="0.25">
      <c r="A90" s="85" t="s">
        <v>30</v>
      </c>
      <c r="B90" s="45"/>
      <c r="C90" s="110">
        <v>4.9450000000000003</v>
      </c>
      <c r="D90" s="110">
        <v>0.93333333333333324</v>
      </c>
      <c r="E90" s="110">
        <v>8.93</v>
      </c>
      <c r="F90" s="110">
        <v>5.0766666666666671</v>
      </c>
      <c r="G90" s="110"/>
      <c r="H90" s="110">
        <v>5.8766666666666678</v>
      </c>
      <c r="I90" s="115">
        <v>1.3666666666666665</v>
      </c>
      <c r="J90" s="110">
        <v>7.1833333333333336</v>
      </c>
      <c r="K90" s="111">
        <v>5.586666666666666</v>
      </c>
    </row>
    <row r="91" spans="1:11" s="25" customFormat="1" x14ac:dyDescent="0.25">
      <c r="A91" s="85" t="s">
        <v>31</v>
      </c>
      <c r="B91" s="45"/>
      <c r="C91" s="110">
        <v>4.9158333333333326</v>
      </c>
      <c r="D91" s="110">
        <v>0.69</v>
      </c>
      <c r="E91" s="110">
        <v>8.5233333333333334</v>
      </c>
      <c r="F91" s="110">
        <v>5.0066666666666668</v>
      </c>
      <c r="G91" s="110"/>
      <c r="H91" s="110">
        <v>5.6166666666666671</v>
      </c>
      <c r="I91" s="115">
        <v>1.1233333333333333</v>
      </c>
      <c r="J91" s="110">
        <v>7</v>
      </c>
      <c r="K91" s="111">
        <v>5.5966666666666667</v>
      </c>
    </row>
    <row r="92" spans="1:11" s="25" customFormat="1" x14ac:dyDescent="0.25">
      <c r="A92" s="85" t="s">
        <v>32</v>
      </c>
      <c r="B92" s="45"/>
      <c r="C92" s="110">
        <v>4.916666666666667</v>
      </c>
      <c r="D92" s="110">
        <v>0.62333333333333341</v>
      </c>
      <c r="E92" s="110">
        <v>6.42</v>
      </c>
      <c r="F92" s="110">
        <v>4.88</v>
      </c>
      <c r="G92" s="110"/>
      <c r="H92" s="110">
        <v>5.5066666666666677</v>
      </c>
      <c r="I92" s="115">
        <v>0.93</v>
      </c>
      <c r="J92" s="110">
        <v>6.32</v>
      </c>
      <c r="K92" s="111">
        <v>5.2033333333333331</v>
      </c>
    </row>
    <row r="93" spans="1:11" s="25" customFormat="1" x14ac:dyDescent="0.25">
      <c r="A93" s="85" t="s">
        <v>33</v>
      </c>
      <c r="B93" s="45"/>
      <c r="C93" s="110">
        <v>4.7</v>
      </c>
      <c r="D93" s="110">
        <v>0.61333333333333329</v>
      </c>
      <c r="E93" s="110">
        <v>4.2366666666666672</v>
      </c>
      <c r="F93" s="110">
        <v>4.32</v>
      </c>
      <c r="G93" s="110"/>
      <c r="H93" s="110">
        <v>5</v>
      </c>
      <c r="I93" s="115">
        <v>1.17</v>
      </c>
      <c r="J93" s="110">
        <v>5.44</v>
      </c>
      <c r="K93" s="111">
        <v>4.68</v>
      </c>
    </row>
    <row r="94" spans="1:11" s="25" customFormat="1" ht="14.25" customHeight="1" x14ac:dyDescent="0.25">
      <c r="A94" s="120">
        <v>1999</v>
      </c>
      <c r="B94" s="45"/>
      <c r="C94" s="110"/>
      <c r="D94" s="110"/>
      <c r="E94" s="110"/>
      <c r="F94" s="110"/>
      <c r="G94" s="110"/>
      <c r="H94" s="110"/>
      <c r="I94" s="115"/>
      <c r="J94" s="110"/>
      <c r="K94" s="111"/>
    </row>
    <row r="95" spans="1:11" s="25" customFormat="1" x14ac:dyDescent="0.25">
      <c r="A95" s="85" t="s">
        <v>30</v>
      </c>
      <c r="B95" s="45"/>
      <c r="C95" s="110">
        <v>4.7</v>
      </c>
      <c r="D95" s="110">
        <v>0.41630566666666668</v>
      </c>
      <c r="E95" s="110">
        <v>4.2133333333333338</v>
      </c>
      <c r="F95" s="110">
        <v>4.4233333333333329</v>
      </c>
      <c r="G95" s="110"/>
      <c r="H95" s="110">
        <v>5.3533333333333344</v>
      </c>
      <c r="I95" s="115">
        <v>1.946666666666667</v>
      </c>
      <c r="J95" s="110">
        <v>5.4633333333333338</v>
      </c>
      <c r="K95" s="111">
        <v>4.7333333333333334</v>
      </c>
    </row>
    <row r="96" spans="1:11" s="25" customFormat="1" x14ac:dyDescent="0.25">
      <c r="A96" s="85" t="s">
        <v>31</v>
      </c>
      <c r="B96" s="45"/>
      <c r="C96" s="110">
        <v>4.666666666666667</v>
      </c>
      <c r="D96" s="110">
        <v>4.3333333333333335E-2</v>
      </c>
      <c r="E96" s="110">
        <v>4.3933333333333335</v>
      </c>
      <c r="F96" s="110">
        <v>4.46</v>
      </c>
      <c r="G96" s="110"/>
      <c r="H96" s="110">
        <v>5.9266666666666667</v>
      </c>
      <c r="I96" s="115">
        <v>1.5733333333333333</v>
      </c>
      <c r="J96" s="110">
        <v>5.7489999999999997</v>
      </c>
      <c r="K96" s="111">
        <v>4.746666666666667</v>
      </c>
    </row>
    <row r="97" spans="1:12" s="25" customFormat="1" x14ac:dyDescent="0.25">
      <c r="A97" s="85" t="s">
        <v>32</v>
      </c>
      <c r="B97" s="45"/>
      <c r="C97" s="110">
        <v>4.7233333333333336</v>
      </c>
      <c r="D97" s="110">
        <v>0.03</v>
      </c>
      <c r="E97" s="110">
        <v>4.6633333333333331</v>
      </c>
      <c r="F97" s="110">
        <v>4.6966666666666663</v>
      </c>
      <c r="G97" s="110"/>
      <c r="H97" s="110">
        <v>6.2966666666666669</v>
      </c>
      <c r="I97" s="115">
        <v>1.8016666666666665</v>
      </c>
      <c r="J97" s="110">
        <v>6.4316666666666675</v>
      </c>
      <c r="K97" s="111">
        <v>5.0966666666666667</v>
      </c>
    </row>
    <row r="98" spans="1:12" s="25" customFormat="1" x14ac:dyDescent="0.25">
      <c r="A98" s="85" t="s">
        <v>33</v>
      </c>
      <c r="B98" s="45"/>
      <c r="C98" s="110">
        <v>4.9733333333333327</v>
      </c>
      <c r="D98" s="110">
        <v>0.13956333333333334</v>
      </c>
      <c r="E98" s="110">
        <v>4.9746666666666668</v>
      </c>
      <c r="F98" s="110">
        <v>5.0599999999999996</v>
      </c>
      <c r="G98" s="110"/>
      <c r="H98" s="110">
        <v>6.7433333333333332</v>
      </c>
      <c r="I98" s="115">
        <v>1.7616666666666667</v>
      </c>
      <c r="J98" s="110">
        <v>6.8733333333333322</v>
      </c>
      <c r="K98" s="111">
        <v>5.3066666666666675</v>
      </c>
    </row>
    <row r="99" spans="1:12" s="25" customFormat="1" ht="13.5" customHeight="1" x14ac:dyDescent="0.25">
      <c r="A99" s="120">
        <v>2000</v>
      </c>
      <c r="B99" s="45"/>
      <c r="C99" s="110"/>
      <c r="D99" s="110"/>
      <c r="E99" s="110"/>
      <c r="F99" s="110"/>
      <c r="G99" s="110"/>
      <c r="H99" s="110"/>
      <c r="I99" s="115"/>
      <c r="J99" s="110"/>
      <c r="K99" s="111"/>
    </row>
    <row r="100" spans="1:12" s="25" customFormat="1" x14ac:dyDescent="0.25">
      <c r="A100" s="85" t="s">
        <v>30</v>
      </c>
      <c r="B100" s="45"/>
      <c r="C100" s="110">
        <v>5.57</v>
      </c>
      <c r="D100" s="110">
        <v>5.6390000000000003E-2</v>
      </c>
      <c r="E100" s="110">
        <v>5.79</v>
      </c>
      <c r="F100" s="110">
        <v>5.543333333333333</v>
      </c>
      <c r="G100" s="110"/>
      <c r="H100" s="110">
        <v>5.2166666666666659</v>
      </c>
      <c r="I100" s="115">
        <v>1.7716666666666665</v>
      </c>
      <c r="J100" s="110">
        <v>7.19</v>
      </c>
      <c r="K100" s="111">
        <v>5.6766666666666667</v>
      </c>
    </row>
    <row r="101" spans="1:12" s="25" customFormat="1" ht="13.5" customHeight="1" x14ac:dyDescent="0.25">
      <c r="A101" s="85" t="s">
        <v>31</v>
      </c>
      <c r="B101" s="45"/>
      <c r="C101" s="110">
        <v>5.95</v>
      </c>
      <c r="D101" s="110">
        <v>0.1255</v>
      </c>
      <c r="E101" s="110">
        <v>6.3920000000000003</v>
      </c>
      <c r="F101" s="110">
        <v>5.7240000000000011</v>
      </c>
      <c r="G101" s="110"/>
      <c r="H101" s="110">
        <v>5.4279999999999999</v>
      </c>
      <c r="I101" s="115">
        <v>1.7769999999999999</v>
      </c>
      <c r="J101" s="110">
        <v>7.0860000000000003</v>
      </c>
      <c r="K101" s="111">
        <v>6.0280000000000005</v>
      </c>
    </row>
    <row r="102" spans="1:12" s="25" customFormat="1" ht="13.5" customHeight="1" x14ac:dyDescent="0.25">
      <c r="A102" s="85" t="s">
        <v>32</v>
      </c>
      <c r="B102" s="45"/>
      <c r="C102" s="110">
        <v>6.2233299999999998</v>
      </c>
      <c r="D102" s="110">
        <v>0.13686599999999999</v>
      </c>
      <c r="E102" s="110">
        <v>6.4879999999999995</v>
      </c>
      <c r="F102" s="110">
        <v>5.7960000000000012</v>
      </c>
      <c r="G102" s="110"/>
      <c r="H102" s="110">
        <v>5.476</v>
      </c>
      <c r="I102" s="115">
        <v>1.762</v>
      </c>
      <c r="J102" s="110">
        <v>7.06</v>
      </c>
      <c r="K102" s="111">
        <v>6.1360000000000001</v>
      </c>
    </row>
    <row r="103" spans="1:12" x14ac:dyDescent="0.25">
      <c r="A103" s="98" t="s">
        <v>40</v>
      </c>
      <c r="B103" s="99" t="s">
        <v>67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35"/>
    </row>
    <row r="104" spans="1:12" ht="13" customHeight="1" x14ac:dyDescent="0.25">
      <c r="A104" s="66" t="s">
        <v>41</v>
      </c>
      <c r="B104" s="49"/>
      <c r="C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 ht="12.75" customHeight="1" x14ac:dyDescent="0.25">
      <c r="A105" s="50"/>
      <c r="B105" s="49"/>
    </row>
    <row r="106" spans="1:12" x14ac:dyDescent="0.25">
      <c r="A106"/>
      <c r="B106"/>
      <c r="C106"/>
      <c r="D106"/>
      <c r="E106"/>
      <c r="F106"/>
      <c r="G106" s="35"/>
      <c r="H106" s="35"/>
      <c r="I106" s="35"/>
      <c r="J106" s="35"/>
      <c r="K106" s="35"/>
      <c r="L106" s="35"/>
    </row>
    <row r="107" spans="1:12" x14ac:dyDescent="0.25">
      <c r="A107"/>
      <c r="B107"/>
      <c r="C107" s="35"/>
      <c r="D107" s="35"/>
      <c r="E107" s="35"/>
      <c r="F107" s="35"/>
      <c r="G107" s="35"/>
      <c r="H107" s="35"/>
      <c r="I107" s="35"/>
      <c r="J107" s="35"/>
      <c r="K107" s="35"/>
      <c r="L107" s="35"/>
    </row>
    <row r="108" spans="1:12" x14ac:dyDescent="0.25">
      <c r="C108" s="35"/>
      <c r="D108" s="35"/>
      <c r="E108" s="35"/>
      <c r="F108" s="35"/>
      <c r="G108" s="35"/>
      <c r="H108" s="35"/>
      <c r="I108" s="35"/>
      <c r="J108" s="35"/>
      <c r="K108" s="35"/>
      <c r="L108" s="35"/>
    </row>
    <row r="109" spans="1:12" x14ac:dyDescent="0.25">
      <c r="C109" s="35"/>
      <c r="D109" s="35"/>
      <c r="E109" s="35"/>
      <c r="F109" s="35"/>
      <c r="G109" s="35"/>
      <c r="H109" s="35"/>
      <c r="I109" s="35"/>
      <c r="J109" s="35"/>
      <c r="K109" s="35"/>
      <c r="L109" s="35"/>
    </row>
    <row r="110" spans="1:12" x14ac:dyDescent="0.25">
      <c r="C110" s="35"/>
      <c r="D110" s="35"/>
      <c r="E110" s="35"/>
      <c r="F110" s="35"/>
      <c r="G110" s="35"/>
      <c r="H110" s="35"/>
      <c r="I110" s="35"/>
      <c r="J110" s="35"/>
      <c r="K110" s="35"/>
      <c r="L110" s="35"/>
    </row>
    <row r="111" spans="1:12" x14ac:dyDescent="0.25">
      <c r="C111" s="35"/>
      <c r="D111" s="35"/>
      <c r="E111" s="35"/>
      <c r="F111" s="35"/>
      <c r="G111" s="35"/>
      <c r="H111" s="35"/>
      <c r="I111" s="35"/>
      <c r="J111" s="35"/>
      <c r="K111" s="35"/>
      <c r="L111" s="35"/>
    </row>
    <row r="112" spans="1:12" x14ac:dyDescent="0.25">
      <c r="C112" s="35"/>
      <c r="D112" s="35"/>
      <c r="E112" s="35"/>
      <c r="F112" s="35"/>
      <c r="G112" s="35"/>
      <c r="H112" s="35"/>
      <c r="I112" s="35"/>
      <c r="J112" s="35"/>
      <c r="K112" s="35"/>
      <c r="L112" s="35"/>
    </row>
    <row r="113" spans="1:12" x14ac:dyDescent="0.25">
      <c r="C113" s="35"/>
      <c r="D113" s="35"/>
      <c r="E113" s="35"/>
      <c r="F113" s="35"/>
      <c r="G113" s="35"/>
      <c r="H113" s="35"/>
      <c r="I113" s="35"/>
      <c r="J113" s="35"/>
      <c r="K113" s="35"/>
      <c r="L113" s="35"/>
    </row>
    <row r="114" spans="1:12" x14ac:dyDescent="0.25">
      <c r="C114" s="35"/>
      <c r="D114" s="35"/>
      <c r="E114" s="35"/>
      <c r="F114" s="35"/>
      <c r="G114" s="35"/>
      <c r="H114" s="35"/>
      <c r="I114" s="35"/>
      <c r="J114" s="35"/>
      <c r="K114" s="35"/>
      <c r="L114" s="35"/>
    </row>
    <row r="115" spans="1:12" x14ac:dyDescent="0.25">
      <c r="C115" s="35" t="s">
        <v>54</v>
      </c>
      <c r="E115" s="35"/>
      <c r="F115" s="35"/>
      <c r="G115" s="35"/>
      <c r="H115" s="35"/>
      <c r="I115" s="35"/>
      <c r="J115" s="35"/>
      <c r="K115" s="35"/>
      <c r="L115" s="35"/>
    </row>
    <row r="116" spans="1:12" x14ac:dyDescent="0.25">
      <c r="A116" s="49" t="s">
        <v>43</v>
      </c>
      <c r="B116" s="49"/>
      <c r="C116" s="35"/>
      <c r="D116" s="52">
        <f ca="1">TRUNC(NOW())</f>
        <v>45580</v>
      </c>
      <c r="E116" s="35"/>
      <c r="F116" s="35"/>
      <c r="G116" s="35"/>
      <c r="H116" s="35"/>
      <c r="I116" s="35"/>
      <c r="J116" s="35"/>
      <c r="K116" s="35"/>
      <c r="L116" s="35"/>
    </row>
    <row r="117" spans="1:12" x14ac:dyDescent="0.25">
      <c r="D117" s="35"/>
      <c r="E117" s="35"/>
      <c r="F117" s="35"/>
      <c r="G117" s="35"/>
      <c r="H117" s="35"/>
      <c r="I117" s="35"/>
      <c r="J117" s="35"/>
      <c r="K117" s="35"/>
      <c r="L117" s="35"/>
    </row>
    <row r="118" spans="1:12" x14ac:dyDescent="0.25">
      <c r="A118" s="53" t="s">
        <v>55</v>
      </c>
      <c r="B118" s="53"/>
      <c r="D118" s="35"/>
      <c r="E118" s="35"/>
      <c r="F118" s="35"/>
      <c r="G118" s="35"/>
      <c r="H118" s="35"/>
      <c r="I118" s="35"/>
      <c r="J118" s="35"/>
      <c r="K118" s="35"/>
      <c r="L118" s="35"/>
    </row>
    <row r="119" spans="1:12" x14ac:dyDescent="0.25">
      <c r="A119" s="53" t="s">
        <v>30</v>
      </c>
      <c r="B119" s="53"/>
      <c r="C119" s="35">
        <v>9</v>
      </c>
      <c r="D119" s="35">
        <v>6.18</v>
      </c>
      <c r="E119" s="35"/>
      <c r="F119" s="35">
        <v>9.69</v>
      </c>
      <c r="G119" s="35"/>
      <c r="H119" s="35">
        <v>14.18</v>
      </c>
      <c r="I119" s="35">
        <v>6.83</v>
      </c>
      <c r="J119" s="35">
        <v>10.86</v>
      </c>
      <c r="K119" s="35">
        <v>11.94</v>
      </c>
      <c r="L119" s="35"/>
    </row>
    <row r="120" spans="1:12" x14ac:dyDescent="0.25">
      <c r="A120" s="53" t="s">
        <v>31</v>
      </c>
      <c r="B120" s="53"/>
      <c r="C120" s="35">
        <v>12.7</v>
      </c>
      <c r="D120" s="35">
        <v>5.84</v>
      </c>
      <c r="E120" s="35"/>
      <c r="F120" s="35">
        <v>10.56</v>
      </c>
      <c r="G120" s="35"/>
      <c r="H120" s="35">
        <v>14.2</v>
      </c>
      <c r="I120" s="35">
        <v>7.02</v>
      </c>
      <c r="J120" s="35">
        <v>9.18</v>
      </c>
      <c r="K120" s="35">
        <v>13.2</v>
      </c>
      <c r="L120" s="35"/>
    </row>
    <row r="121" spans="1:12" x14ac:dyDescent="0.25">
      <c r="A121" s="53" t="s">
        <v>32</v>
      </c>
      <c r="B121" s="53"/>
      <c r="C121" s="35">
        <v>10.85</v>
      </c>
      <c r="D121" s="35">
        <v>6.15</v>
      </c>
      <c r="E121" s="35"/>
      <c r="F121" s="35">
        <v>11.39</v>
      </c>
      <c r="G121" s="35"/>
      <c r="H121" s="35">
        <v>13.42</v>
      </c>
      <c r="I121" s="35">
        <v>6.95</v>
      </c>
      <c r="J121" s="35">
        <v>13.53</v>
      </c>
      <c r="K121" s="35">
        <v>12.87</v>
      </c>
      <c r="L121" s="35"/>
    </row>
    <row r="122" spans="1:12" x14ac:dyDescent="0.25">
      <c r="A122" s="53" t="s">
        <v>33</v>
      </c>
      <c r="B122" s="53"/>
      <c r="C122" s="35">
        <v>10.79</v>
      </c>
      <c r="D122" s="35">
        <v>6.22</v>
      </c>
      <c r="E122" s="35"/>
      <c r="F122" s="35">
        <v>9.27</v>
      </c>
      <c r="G122" s="35"/>
      <c r="H122" s="35">
        <v>13.53</v>
      </c>
      <c r="I122" s="35">
        <v>6.42</v>
      </c>
      <c r="J122" s="35">
        <v>16.72</v>
      </c>
      <c r="K122" s="35">
        <v>12.08</v>
      </c>
      <c r="L122" s="35"/>
    </row>
    <row r="123" spans="1:12" x14ac:dyDescent="0.25">
      <c r="C123" s="35"/>
      <c r="D123" s="35"/>
      <c r="E123" s="35"/>
      <c r="F123" s="35"/>
      <c r="G123" s="35"/>
      <c r="H123" s="35"/>
      <c r="I123" s="35"/>
      <c r="J123" s="35"/>
      <c r="K123" s="35"/>
      <c r="L123" s="35"/>
    </row>
    <row r="124" spans="1:12" x14ac:dyDescent="0.25">
      <c r="C124" s="35"/>
      <c r="D124" s="35"/>
      <c r="E124" s="35"/>
      <c r="F124" s="35"/>
      <c r="G124" s="35"/>
      <c r="H124" s="35"/>
      <c r="I124" s="35"/>
      <c r="J124" s="35"/>
      <c r="K124" s="35"/>
      <c r="L124" s="35"/>
    </row>
    <row r="125" spans="1:12" x14ac:dyDescent="0.25">
      <c r="A125" s="54" t="s">
        <v>56</v>
      </c>
      <c r="B125" s="54"/>
      <c r="C125" s="35"/>
      <c r="D125" s="35"/>
      <c r="E125" s="35"/>
      <c r="F125" s="35"/>
      <c r="G125" s="35"/>
      <c r="H125" s="35"/>
      <c r="I125" s="35"/>
      <c r="J125" s="35"/>
      <c r="K125" s="35"/>
      <c r="L125" s="35"/>
    </row>
    <row r="126" spans="1:12" x14ac:dyDescent="0.25">
      <c r="A126" s="54" t="s">
        <v>57</v>
      </c>
      <c r="B126" s="54"/>
      <c r="C126" s="35"/>
      <c r="D126" s="35"/>
      <c r="E126" s="35"/>
      <c r="F126" s="35"/>
      <c r="G126" s="35"/>
      <c r="H126" s="35"/>
      <c r="I126" s="35"/>
      <c r="J126" s="35"/>
      <c r="K126" s="35"/>
      <c r="L126" s="35"/>
    </row>
    <row r="127" spans="1:12" x14ac:dyDescent="0.25">
      <c r="A127" s="49" t="s">
        <v>58</v>
      </c>
      <c r="B127" s="49"/>
      <c r="C127" s="35"/>
      <c r="D127" s="35"/>
      <c r="E127" s="35"/>
      <c r="F127" s="35"/>
      <c r="G127" s="35"/>
      <c r="H127" s="35"/>
      <c r="I127" s="35"/>
      <c r="J127" s="35"/>
      <c r="K127" s="35"/>
      <c r="L127" s="35"/>
    </row>
    <row r="128" spans="1:12" x14ac:dyDescent="0.25">
      <c r="A128" s="49" t="s">
        <v>59</v>
      </c>
      <c r="B128" s="49"/>
      <c r="C128" s="35"/>
      <c r="D128" s="35"/>
      <c r="E128" s="35"/>
      <c r="F128" s="35"/>
      <c r="G128" s="35"/>
      <c r="H128" s="35"/>
      <c r="I128" s="35"/>
      <c r="J128" s="35"/>
      <c r="K128" s="35"/>
      <c r="L128" s="35"/>
    </row>
    <row r="129" spans="1:12" x14ac:dyDescent="0.25">
      <c r="A129" s="49" t="s">
        <v>60</v>
      </c>
      <c r="B129" s="49"/>
      <c r="C129" s="35"/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1:12" x14ac:dyDescent="0.25"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1:12" x14ac:dyDescent="0.25">
      <c r="C131" s="35"/>
      <c r="D131" s="35"/>
      <c r="E131" s="35"/>
      <c r="F131" s="35"/>
      <c r="G131" s="35"/>
      <c r="H131" s="35"/>
      <c r="I131" s="35"/>
      <c r="J131" s="35"/>
      <c r="K131" s="35"/>
      <c r="L131" s="35"/>
    </row>
  </sheetData>
  <phoneticPr fontId="3" type="noConversion"/>
  <printOptions gridLinesSet="0"/>
  <pageMargins left="0.59055118110236204" right="1.9685039370078701" top="0.59055118110236204" bottom="2.13" header="0.5" footer="0.5"/>
  <pageSetup paperSize="9" orientation="portrait" horizontalDpi="4294967292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G_GDP</vt:lpstr>
      <vt:lpstr>G_INT (1)</vt:lpstr>
      <vt:lpstr>G_INT (2)</vt:lpstr>
      <vt:lpstr>G_INT</vt:lpstr>
      <vt:lpstr>G_GDP!Print_Area</vt:lpstr>
      <vt:lpstr>G_INT!Print_Area</vt:lpstr>
      <vt:lpstr>'G_INT (1)'!Print_Area</vt:lpstr>
      <vt:lpstr>'G_INT (2)'!Print_Area</vt:lpstr>
      <vt:lpstr>G_INT!Print_Area_MI</vt:lpstr>
      <vt:lpstr>'G_INT (1)'!Print_Area_MI</vt:lpstr>
      <vt:lpstr>'G_INT (2)'!Print_Area_MI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Sturton</dc:creator>
  <cp:lastModifiedBy>Seneti Lasike</cp:lastModifiedBy>
  <cp:lastPrinted>2024-09-27T03:51:41Z</cp:lastPrinted>
  <dcterms:created xsi:type="dcterms:W3CDTF">2001-03-20T01:36:11Z</dcterms:created>
  <dcterms:modified xsi:type="dcterms:W3CDTF">2024-10-15T04:04:48Z</dcterms:modified>
</cp:coreProperties>
</file>